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 &amp; Tender\Kommuner\MÅTTER OG MOPPER\2 - Prisregulering\2021\07 - Juli\Jammerbugt\"/>
    </mc:Choice>
  </mc:AlternateContent>
  <xr:revisionPtr revIDLastSave="0" documentId="8_{41520216-F77B-440D-8BEB-32812D374EC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5.06.2020" sheetId="1" r:id="rId1"/>
    <sheet name="01.07.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3" i="2" l="1"/>
  <c r="M84" i="2"/>
  <c r="M85" i="2"/>
  <c r="Q85" i="2" s="1"/>
  <c r="M86" i="2"/>
  <c r="Q86" i="2" s="1"/>
  <c r="M87" i="2"/>
  <c r="M82" i="2"/>
  <c r="Q82" i="2" s="1"/>
  <c r="M69" i="2"/>
  <c r="M70" i="2"/>
  <c r="M71" i="2"/>
  <c r="M72" i="2"/>
  <c r="N72" i="2" s="1"/>
  <c r="M73" i="2"/>
  <c r="M74" i="2"/>
  <c r="M75" i="2"/>
  <c r="M76" i="2"/>
  <c r="N76" i="2" s="1"/>
  <c r="M68" i="2"/>
  <c r="M55" i="2"/>
  <c r="M56" i="2"/>
  <c r="M57" i="2"/>
  <c r="M58" i="2"/>
  <c r="Q58" i="2" s="1"/>
  <c r="M59" i="2"/>
  <c r="M60" i="2"/>
  <c r="M61" i="2"/>
  <c r="Q61" i="2" s="1"/>
  <c r="M62" i="2"/>
  <c r="Q62" i="2" s="1"/>
  <c r="M54" i="2"/>
  <c r="Q54" i="2" s="1"/>
  <c r="M35" i="2"/>
  <c r="M36" i="2"/>
  <c r="M37" i="2"/>
  <c r="M38" i="2"/>
  <c r="Q38" i="2" s="1"/>
  <c r="M39" i="2"/>
  <c r="M40" i="2"/>
  <c r="M41" i="2"/>
  <c r="M42" i="2"/>
  <c r="Q42" i="2" s="1"/>
  <c r="M43" i="2"/>
  <c r="M44" i="2"/>
  <c r="M45" i="2"/>
  <c r="M46" i="2"/>
  <c r="Q46" i="2" s="1"/>
  <c r="M47" i="2"/>
  <c r="M48" i="2"/>
  <c r="M34" i="2"/>
  <c r="Q34" i="2" s="1"/>
  <c r="M15" i="2"/>
  <c r="M16" i="2"/>
  <c r="M17" i="2"/>
  <c r="M18" i="2"/>
  <c r="N18" i="2" s="1"/>
  <c r="M19" i="2"/>
  <c r="M20" i="2"/>
  <c r="M21" i="2"/>
  <c r="M22" i="2"/>
  <c r="N22" i="2" s="1"/>
  <c r="M23" i="2"/>
  <c r="M24" i="2"/>
  <c r="M25" i="2"/>
  <c r="M26" i="2"/>
  <c r="N26" i="2" s="1"/>
  <c r="M27" i="2"/>
  <c r="M28" i="2"/>
  <c r="M14" i="2"/>
  <c r="N14" i="2" s="1"/>
  <c r="B8" i="2"/>
  <c r="Q87" i="2"/>
  <c r="N87" i="2"/>
  <c r="L87" i="2"/>
  <c r="L86" i="2"/>
  <c r="N85" i="2"/>
  <c r="L85" i="2"/>
  <c r="Q84" i="2"/>
  <c r="N84" i="2"/>
  <c r="L84" i="2"/>
  <c r="Q83" i="2"/>
  <c r="N83" i="2"/>
  <c r="L83" i="2"/>
  <c r="L82" i="2"/>
  <c r="Q76" i="2"/>
  <c r="L76" i="2"/>
  <c r="Q75" i="2"/>
  <c r="N75" i="2"/>
  <c r="L75" i="2"/>
  <c r="Q74" i="2"/>
  <c r="N74" i="2"/>
  <c r="L74" i="2"/>
  <c r="Q73" i="2"/>
  <c r="N73" i="2"/>
  <c r="L73" i="2"/>
  <c r="L72" i="2"/>
  <c r="Q71" i="2"/>
  <c r="N71" i="2"/>
  <c r="L71" i="2"/>
  <c r="Q70" i="2"/>
  <c r="N70" i="2"/>
  <c r="L70" i="2"/>
  <c r="Q69" i="2"/>
  <c r="N69" i="2"/>
  <c r="L69" i="2"/>
  <c r="Q68" i="2"/>
  <c r="N68" i="2"/>
  <c r="L68" i="2"/>
  <c r="L62" i="2"/>
  <c r="N61" i="2"/>
  <c r="L61" i="2"/>
  <c r="Q60" i="2"/>
  <c r="N60" i="2"/>
  <c r="L60" i="2"/>
  <c r="Q59" i="2"/>
  <c r="N59" i="2"/>
  <c r="L59" i="2"/>
  <c r="L58" i="2"/>
  <c r="Q57" i="2"/>
  <c r="N57" i="2"/>
  <c r="L57" i="2"/>
  <c r="Q56" i="2"/>
  <c r="N56" i="2"/>
  <c r="L56" i="2"/>
  <c r="Q55" i="2"/>
  <c r="N55" i="2"/>
  <c r="L55" i="2"/>
  <c r="L54" i="2"/>
  <c r="Q48" i="2"/>
  <c r="N48" i="2"/>
  <c r="L48" i="2"/>
  <c r="Q47" i="2"/>
  <c r="N47" i="2"/>
  <c r="L47" i="2"/>
  <c r="L46" i="2"/>
  <c r="Q45" i="2"/>
  <c r="N45" i="2"/>
  <c r="L45" i="2"/>
  <c r="Q44" i="2"/>
  <c r="N44" i="2"/>
  <c r="L44" i="2"/>
  <c r="Q43" i="2"/>
  <c r="N43" i="2"/>
  <c r="L43" i="2"/>
  <c r="L42" i="2"/>
  <c r="Q41" i="2"/>
  <c r="N41" i="2"/>
  <c r="L41" i="2"/>
  <c r="Q40" i="2"/>
  <c r="N40" i="2"/>
  <c r="L40" i="2"/>
  <c r="Q39" i="2"/>
  <c r="N39" i="2"/>
  <c r="L39" i="2"/>
  <c r="L38" i="2"/>
  <c r="Q37" i="2"/>
  <c r="N37" i="2"/>
  <c r="L37" i="2"/>
  <c r="Q36" i="2"/>
  <c r="N36" i="2"/>
  <c r="L36" i="2"/>
  <c r="Q35" i="2"/>
  <c r="N35" i="2"/>
  <c r="L35" i="2"/>
  <c r="N34" i="2"/>
  <c r="L34" i="2"/>
  <c r="Q28" i="2"/>
  <c r="N28" i="2"/>
  <c r="L28" i="2"/>
  <c r="Q27" i="2"/>
  <c r="N27" i="2"/>
  <c r="L27" i="2"/>
  <c r="Q26" i="2"/>
  <c r="L26" i="2"/>
  <c r="Q25" i="2"/>
  <c r="N25" i="2"/>
  <c r="L25" i="2"/>
  <c r="Q24" i="2"/>
  <c r="N24" i="2"/>
  <c r="L24" i="2"/>
  <c r="Q23" i="2"/>
  <c r="N23" i="2"/>
  <c r="L23" i="2"/>
  <c r="Q22" i="2"/>
  <c r="L22" i="2"/>
  <c r="Q21" i="2"/>
  <c r="N21" i="2"/>
  <c r="L21" i="2"/>
  <c r="Q20" i="2"/>
  <c r="N20" i="2"/>
  <c r="L20" i="2"/>
  <c r="Q19" i="2"/>
  <c r="N19" i="2"/>
  <c r="L19" i="2"/>
  <c r="Q18" i="2"/>
  <c r="L18" i="2"/>
  <c r="Q17" i="2"/>
  <c r="N17" i="2"/>
  <c r="L17" i="2"/>
  <c r="Q16" i="2"/>
  <c r="N16" i="2"/>
  <c r="L16" i="2"/>
  <c r="Q15" i="2"/>
  <c r="N15" i="2"/>
  <c r="L15" i="2"/>
  <c r="L14" i="2"/>
  <c r="N86" i="2" l="1"/>
  <c r="N82" i="2"/>
  <c r="N88" i="2" s="1"/>
  <c r="Q72" i="2"/>
  <c r="N58" i="2"/>
  <c r="N62" i="2"/>
  <c r="N54" i="2"/>
  <c r="N63" i="2" s="1"/>
  <c r="N38" i="2"/>
  <c r="N42" i="2"/>
  <c r="N46" i="2"/>
  <c r="Q14" i="2"/>
  <c r="N77" i="2"/>
  <c r="N49" i="2"/>
  <c r="N29" i="2"/>
  <c r="Q86" i="1"/>
  <c r="Q85" i="1"/>
  <c r="Q84" i="1"/>
  <c r="Q83" i="1"/>
  <c r="Q82" i="1"/>
  <c r="Q81" i="1"/>
  <c r="Q75" i="1"/>
  <c r="Q74" i="1"/>
  <c r="Q73" i="1"/>
  <c r="Q72" i="1"/>
  <c r="Q71" i="1"/>
  <c r="Q70" i="1"/>
  <c r="Q69" i="1"/>
  <c r="Q68" i="1"/>
  <c r="Q67" i="1"/>
  <c r="Q61" i="1"/>
  <c r="Q60" i="1"/>
  <c r="Q59" i="1"/>
  <c r="Q58" i="1"/>
  <c r="Q57" i="1"/>
  <c r="Q56" i="1"/>
  <c r="Q55" i="1"/>
  <c r="Q54" i="1"/>
  <c r="Q53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N90" i="2" l="1"/>
  <c r="L83" i="1"/>
  <c r="L84" i="1"/>
  <c r="L85" i="1"/>
  <c r="L86" i="1"/>
  <c r="L82" i="1"/>
  <c r="L81" i="1"/>
  <c r="L69" i="1"/>
  <c r="L70" i="1"/>
  <c r="L71" i="1"/>
  <c r="L72" i="1"/>
  <c r="L73" i="1"/>
  <c r="L74" i="1"/>
  <c r="L75" i="1"/>
  <c r="L68" i="1"/>
  <c r="L67" i="1"/>
  <c r="L55" i="1"/>
  <c r="L56" i="1"/>
  <c r="L57" i="1"/>
  <c r="L58" i="1"/>
  <c r="L59" i="1"/>
  <c r="L60" i="1"/>
  <c r="L61" i="1"/>
  <c r="L54" i="1"/>
  <c r="L5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34" i="1"/>
  <c r="L33" i="1"/>
  <c r="L16" i="1"/>
  <c r="L17" i="1"/>
  <c r="L18" i="1"/>
  <c r="L19" i="1"/>
  <c r="L20" i="1"/>
  <c r="L21" i="1"/>
  <c r="L22" i="1"/>
  <c r="L23" i="1"/>
  <c r="L24" i="1"/>
  <c r="L25" i="1"/>
  <c r="L26" i="1"/>
  <c r="L27" i="1"/>
  <c r="L15" i="1"/>
  <c r="L14" i="1"/>
  <c r="L13" i="1"/>
  <c r="N86" i="1" l="1"/>
  <c r="N85" i="1"/>
  <c r="N84" i="1"/>
  <c r="N83" i="1"/>
  <c r="N82" i="1"/>
  <c r="N81" i="1"/>
  <c r="N87" i="1" l="1"/>
  <c r="N75" i="1"/>
  <c r="N74" i="1"/>
  <c r="N73" i="1"/>
  <c r="N72" i="1"/>
  <c r="N71" i="1"/>
  <c r="N70" i="1"/>
  <c r="N69" i="1"/>
  <c r="N68" i="1"/>
  <c r="N67" i="1"/>
  <c r="N76" i="1" l="1"/>
  <c r="N53" i="1"/>
  <c r="N54" i="1"/>
  <c r="N55" i="1"/>
  <c r="N56" i="1"/>
  <c r="N57" i="1"/>
  <c r="N58" i="1"/>
  <c r="N59" i="1"/>
  <c r="N60" i="1"/>
  <c r="N61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3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3" i="1"/>
  <c r="N48" i="1" l="1"/>
  <c r="N28" i="1"/>
  <c r="N62" i="1"/>
  <c r="N89" i="1" l="1"/>
</calcChain>
</file>

<file path=xl/sharedStrings.xml><?xml version="1.0" encoding="utf-8"?>
<sst xmlns="http://schemas.openxmlformats.org/spreadsheetml/2006/main" count="775" uniqueCount="64">
  <si>
    <t>Vask og leje af måtter</t>
  </si>
  <si>
    <t>Pos.</t>
  </si>
  <si>
    <t>Estimeret forbrug</t>
  </si>
  <si>
    <t>Pris i alt</t>
  </si>
  <si>
    <t>85 x 85</t>
  </si>
  <si>
    <t>Antal skift</t>
  </si>
  <si>
    <t>Bomuldsmåtter</t>
  </si>
  <si>
    <t>[Pr. md.]</t>
  </si>
  <si>
    <t>Skiftefrekvens</t>
  </si>
  <si>
    <t>[Frekvens]</t>
  </si>
  <si>
    <t>Størrelse</t>
  </si>
  <si>
    <t>85 x 150</t>
  </si>
  <si>
    <t>85 x 300</t>
  </si>
  <si>
    <t>150 x 250</t>
  </si>
  <si>
    <t>[Antal stk.]</t>
  </si>
  <si>
    <t>Enhedspris</t>
  </si>
  <si>
    <t>[Pris pr. skift]</t>
  </si>
  <si>
    <t>Logomåtter</t>
  </si>
  <si>
    <t>Samlet pris bomuldsmåtter</t>
  </si>
  <si>
    <t>Samlet pris logomåtter</t>
  </si>
  <si>
    <t>Totalpris som indgår i evalueringen</t>
  </si>
  <si>
    <t>Hjørring</t>
  </si>
  <si>
    <t>Jammerbugt</t>
  </si>
  <si>
    <t>Thisted</t>
  </si>
  <si>
    <t>Alle kommuner</t>
  </si>
  <si>
    <t>[Antal stk. ialt]</t>
  </si>
  <si>
    <t>Forlængelses
rabat</t>
  </si>
  <si>
    <t>[%]</t>
  </si>
  <si>
    <t>Varenr.</t>
  </si>
  <si>
    <t>[+/- 10 cm]</t>
  </si>
  <si>
    <t>Varenavn</t>
  </si>
  <si>
    <t>Farvenuance</t>
  </si>
  <si>
    <t>115 x 190</t>
  </si>
  <si>
    <t>Børnemåtter</t>
  </si>
  <si>
    <t>Samlet pris børnemåtter</t>
  </si>
  <si>
    <t>Ugentligt</t>
  </si>
  <si>
    <t>Hver 2. uge</t>
  </si>
  <si>
    <t>Hver 4. uge</t>
  </si>
  <si>
    <t>Nylon-/kunststofmåtter</t>
  </si>
  <si>
    <t>Samlet pris nylon-/kunststofmåtter</t>
  </si>
  <si>
    <t>Specialmåtte</t>
  </si>
  <si>
    <t>Børnemåtte</t>
  </si>
  <si>
    <t>Logomåtte</t>
  </si>
  <si>
    <t>Varieret</t>
  </si>
  <si>
    <t>[Unikt]</t>
  </si>
  <si>
    <t>m2</t>
  </si>
  <si>
    <t>0 - 2</t>
  </si>
  <si>
    <t>&gt; 2 - 4</t>
  </si>
  <si>
    <t>Samlet pris specialmåtter</t>
  </si>
  <si>
    <t>Specialmåtter</t>
  </si>
  <si>
    <t>UNSPSC</t>
  </si>
  <si>
    <t>Universal Cotton</t>
  </si>
  <si>
    <t>Classic Mat</t>
  </si>
  <si>
    <t>Sort/grå nistret</t>
  </si>
  <si>
    <t>Sort/Blå/Grå nistret</t>
  </si>
  <si>
    <t>Sort/Grå nistret</t>
  </si>
  <si>
    <t>Blå/Grå nistret</t>
  </si>
  <si>
    <t>LEJEPRIS PR. UGE</t>
  </si>
  <si>
    <t>Hjørring,  Jammerbugt og Thisted Kommune</t>
  </si>
  <si>
    <t>Priser gældende pr. 15/6-2020</t>
  </si>
  <si>
    <t>Priser gældende pr. 1/7-2021</t>
  </si>
  <si>
    <t>TI sats september 2020</t>
  </si>
  <si>
    <t>TI sats marts 2021</t>
  </si>
  <si>
    <t>Reguleringssats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</si>
</sst>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51A6A6"/>
        <bgColor indexed="64"/>
      </patternFill>
    </fill>
    <fill>
      <patternFill patternType="gray0625">
        <bgColor rgb="FF51A6A6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0" fillId="2" borderId="14" xfId="0" applyFill="1" applyBorder="1"/>
    <xf numFmtId="0" fontId="0" fillId="2" borderId="29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24" xfId="0" applyFill="1" applyBorder="1" applyAlignment="1">
      <alignment horizontal="center"/>
    </xf>
    <xf numFmtId="0" fontId="0" fillId="2" borderId="24" xfId="0" applyFill="1" applyBorder="1"/>
    <xf numFmtId="0" fontId="0" fillId="2" borderId="26" xfId="0" applyFill="1" applyBorder="1"/>
    <xf numFmtId="0" fontId="0" fillId="2" borderId="33" xfId="0" applyFill="1" applyBorder="1"/>
    <xf numFmtId="49" fontId="2" fillId="0" borderId="21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19" xfId="0" applyNumberFormat="1" applyFont="1" applyBorder="1"/>
    <xf numFmtId="2" fontId="2" fillId="0" borderId="22" xfId="0" applyNumberFormat="1" applyFont="1" applyBorder="1"/>
    <xf numFmtId="2" fontId="2" fillId="0" borderId="19" xfId="0" applyNumberFormat="1" applyFont="1" applyFill="1" applyBorder="1"/>
    <xf numFmtId="2" fontId="2" fillId="0" borderId="22" xfId="0" applyNumberFormat="1" applyFont="1" applyFill="1" applyBorder="1"/>
    <xf numFmtId="1" fontId="2" fillId="0" borderId="34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9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3" borderId="32" xfId="0" applyFont="1" applyFill="1" applyBorder="1"/>
    <xf numFmtId="0" fontId="1" fillId="3" borderId="4" xfId="0" applyFont="1" applyFill="1" applyBorder="1"/>
    <xf numFmtId="0" fontId="1" fillId="3" borderId="20" xfId="0" applyFont="1" applyFill="1" applyBorder="1"/>
    <xf numFmtId="0" fontId="1" fillId="3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1" fillId="3" borderId="33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/>
    <xf numFmtId="49" fontId="1" fillId="3" borderId="2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21" xfId="0" applyFont="1" applyFill="1" applyBorder="1"/>
    <xf numFmtId="0" fontId="1" fillId="3" borderId="11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49" fontId="0" fillId="3" borderId="21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3" borderId="2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16" xfId="0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7" xfId="0" applyFill="1" applyBorder="1"/>
    <xf numFmtId="0" fontId="0" fillId="5" borderId="30" xfId="0" applyFill="1" applyBorder="1"/>
    <xf numFmtId="0" fontId="0" fillId="5" borderId="28" xfId="0" applyFill="1" applyBorder="1"/>
    <xf numFmtId="0" fontId="0" fillId="5" borderId="29" xfId="0" applyFill="1" applyBorder="1"/>
    <xf numFmtId="0" fontId="1" fillId="3" borderId="28" xfId="0" applyFont="1" applyFill="1" applyBorder="1"/>
    <xf numFmtId="0" fontId="1" fillId="3" borderId="29" xfId="0" applyFont="1" applyFill="1" applyBorder="1"/>
    <xf numFmtId="0" fontId="0" fillId="3" borderId="29" xfId="0" applyFill="1" applyBorder="1"/>
    <xf numFmtId="49" fontId="2" fillId="0" borderId="21" xfId="0" applyNumberFormat="1" applyFont="1" applyBorder="1" applyAlignment="1">
      <alignment horizontal="left" vertical="top"/>
    </xf>
    <xf numFmtId="1" fontId="2" fillId="0" borderId="21" xfId="0" applyNumberFormat="1" applyFont="1" applyBorder="1" applyAlignment="1">
      <alignment horizontal="left" vertical="top"/>
    </xf>
    <xf numFmtId="1" fontId="2" fillId="0" borderId="19" xfId="0" applyNumberFormat="1" applyFont="1" applyBorder="1" applyAlignment="1">
      <alignment horizontal="left" vertical="top"/>
    </xf>
    <xf numFmtId="0" fontId="2" fillId="0" borderId="21" xfId="0" applyNumberFormat="1" applyFont="1" applyFill="1" applyBorder="1" applyAlignment="1">
      <alignment horizontal="left" vertical="center"/>
    </xf>
    <xf numFmtId="0" fontId="2" fillId="0" borderId="19" xfId="0" applyNumberFormat="1" applyFont="1" applyFill="1" applyBorder="1" applyAlignment="1">
      <alignment horizontal="left" vertical="center"/>
    </xf>
    <xf numFmtId="0" fontId="2" fillId="0" borderId="22" xfId="0" applyNumberFormat="1" applyFont="1" applyFill="1" applyBorder="1" applyAlignment="1">
      <alignment horizontal="left" vertical="center"/>
    </xf>
    <xf numFmtId="0" fontId="2" fillId="0" borderId="19" xfId="0" applyNumberFormat="1" applyFont="1" applyFill="1" applyBorder="1" applyAlignment="1">
      <alignment horizontal="left" vertical="top"/>
    </xf>
    <xf numFmtId="0" fontId="2" fillId="0" borderId="22" xfId="0" applyNumberFormat="1" applyFont="1" applyFill="1" applyBorder="1" applyAlignment="1">
      <alignment horizontal="left" vertical="top"/>
    </xf>
    <xf numFmtId="1" fontId="2" fillId="0" borderId="19" xfId="0" applyNumberFormat="1" applyFont="1" applyFill="1" applyBorder="1" applyAlignment="1">
      <alignment horizontal="left" vertical="top"/>
    </xf>
    <xf numFmtId="1" fontId="2" fillId="0" borderId="22" xfId="0" applyNumberFormat="1" applyFont="1" applyFill="1" applyBorder="1" applyAlignment="1">
      <alignment horizontal="left" vertical="top"/>
    </xf>
    <xf numFmtId="2" fontId="0" fillId="3" borderId="11" xfId="0" applyNumberFormat="1" applyFill="1" applyBorder="1"/>
    <xf numFmtId="2" fontId="0" fillId="3" borderId="3" xfId="0" applyNumberFormat="1" applyFill="1" applyBorder="1"/>
    <xf numFmtId="2" fontId="0" fillId="3" borderId="8" xfId="0" applyNumberFormat="1" applyFill="1" applyBorder="1"/>
    <xf numFmtId="2" fontId="0" fillId="3" borderId="25" xfId="0" applyNumberFormat="1" applyFill="1" applyBorder="1"/>
    <xf numFmtId="43" fontId="0" fillId="0" borderId="0" xfId="1" applyNumberFormat="1" applyFont="1"/>
    <xf numFmtId="43" fontId="1" fillId="3" borderId="31" xfId="0" applyNumberFormat="1" applyFont="1" applyFill="1" applyBorder="1" applyAlignment="1">
      <alignment horizontal="center" vertical="center" wrapText="1"/>
    </xf>
    <xf numFmtId="43" fontId="1" fillId="3" borderId="32" xfId="0" applyNumberFormat="1" applyFont="1" applyFill="1" applyBorder="1"/>
    <xf numFmtId="43" fontId="1" fillId="3" borderId="33" xfId="0" applyNumberFormat="1" applyFont="1" applyFill="1" applyBorder="1" applyAlignment="1">
      <alignment horizontal="center" vertical="center"/>
    </xf>
    <xf numFmtId="43" fontId="2" fillId="0" borderId="34" xfId="0" applyNumberFormat="1" applyFont="1" applyBorder="1" applyAlignment="1">
      <alignment horizontal="center" vertical="center"/>
    </xf>
    <xf numFmtId="43" fontId="2" fillId="0" borderId="32" xfId="0" applyNumberFormat="1" applyFont="1" applyBorder="1" applyAlignment="1">
      <alignment horizontal="center" vertical="center"/>
    </xf>
    <xf numFmtId="43" fontId="0" fillId="2" borderId="33" xfId="0" applyNumberFormat="1" applyFill="1" applyBorder="1"/>
    <xf numFmtId="43" fontId="0" fillId="5" borderId="30" xfId="0" applyNumberFormat="1" applyFill="1" applyBorder="1"/>
    <xf numFmtId="43" fontId="2" fillId="0" borderId="31" xfId="0" applyNumberFormat="1" applyFont="1" applyBorder="1" applyAlignment="1">
      <alignment horizontal="center" vertical="center"/>
    </xf>
    <xf numFmtId="43" fontId="1" fillId="3" borderId="32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6" fillId="0" borderId="0" xfId="0" applyFont="1"/>
    <xf numFmtId="0" fontId="5" fillId="0" borderId="0" xfId="0" applyFont="1" applyAlignment="1">
      <alignment horizontal="center"/>
    </xf>
    <xf numFmtId="0" fontId="1" fillId="3" borderId="28" xfId="0" applyFont="1" applyFill="1" applyBorder="1" applyAlignment="1"/>
    <xf numFmtId="0" fontId="1" fillId="3" borderId="29" xfId="0" applyFont="1" applyFill="1" applyBorder="1" applyAlignment="1"/>
    <xf numFmtId="0" fontId="0" fillId="3" borderId="29" xfId="0" applyFill="1" applyBorder="1" applyAlignment="1"/>
    <xf numFmtId="0" fontId="0" fillId="3" borderId="35" xfId="0" applyFill="1" applyBorder="1" applyAlignment="1"/>
    <xf numFmtId="0" fontId="1" fillId="5" borderId="28" xfId="0" applyFont="1" applyFill="1" applyBorder="1"/>
    <xf numFmtId="0" fontId="1" fillId="5" borderId="29" xfId="0" applyFont="1" applyFill="1" applyBorder="1"/>
    <xf numFmtId="0" fontId="0" fillId="0" borderId="0" xfId="0" applyFont="1"/>
    <xf numFmtId="0" fontId="0" fillId="0" borderId="38" xfId="0" applyFont="1" applyBorder="1"/>
    <xf numFmtId="0" fontId="1" fillId="0" borderId="39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1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312089</xdr:colOff>
      <xdr:row>0</xdr:row>
      <xdr:rowOff>95250</xdr:rowOff>
    </xdr:from>
    <xdr:to>
      <xdr:col>16</xdr:col>
      <xdr:colOff>1047749</xdr:colOff>
      <xdr:row>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6AD5B7-942D-40CC-8AD4-ABCBCA3E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7039" y="95250"/>
          <a:ext cx="2326335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312089</xdr:colOff>
      <xdr:row>0</xdr:row>
      <xdr:rowOff>95250</xdr:rowOff>
    </xdr:from>
    <xdr:to>
      <xdr:col>16</xdr:col>
      <xdr:colOff>1047749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D3636-0080-40D4-83EC-EC3ED480A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7039" y="95250"/>
          <a:ext cx="232633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zoomScaleNormal="100" workbookViewId="0">
      <selection activeCell="T39" sqref="T39"/>
    </sheetView>
  </sheetViews>
  <sheetFormatPr defaultRowHeight="15" x14ac:dyDescent="0.25"/>
  <cols>
    <col min="3" max="3" width="15.85546875" bestFit="1" customWidth="1"/>
    <col min="4" max="4" width="13.140625" bestFit="1" customWidth="1"/>
    <col min="5" max="5" width="18.28515625" bestFit="1" customWidth="1"/>
    <col min="6" max="6" width="10.28515625" customWidth="1"/>
    <col min="7" max="7" width="15.28515625" bestFit="1" customWidth="1"/>
    <col min="8" max="8" width="14" bestFit="1" customWidth="1"/>
    <col min="9" max="12" width="16.7109375" bestFit="1" customWidth="1"/>
    <col min="13" max="13" width="12.85546875" bestFit="1" customWidth="1"/>
    <col min="15" max="15" width="14.7109375" customWidth="1"/>
    <col min="17" max="17" width="15.7109375" style="105" bestFit="1" customWidth="1"/>
  </cols>
  <sheetData>
    <row r="1" spans="1:17" ht="19.5" x14ac:dyDescent="0.3">
      <c r="A1" s="117" t="s">
        <v>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x14ac:dyDescent="0.25">
      <c r="A2" s="116" t="s">
        <v>59</v>
      </c>
    </row>
    <row r="4" spans="1:17" x14ac:dyDescent="0.25">
      <c r="A4" s="1" t="s">
        <v>0</v>
      </c>
      <c r="B4" s="1"/>
      <c r="C4" s="1"/>
      <c r="D4" s="1"/>
      <c r="E4" s="1"/>
    </row>
    <row r="5" spans="1:17" x14ac:dyDescent="0.25">
      <c r="A5" s="1"/>
      <c r="B5" s="1"/>
      <c r="C5" s="1"/>
      <c r="D5" s="1"/>
      <c r="E5" s="1"/>
    </row>
    <row r="6" spans="1:17" x14ac:dyDescent="0.25">
      <c r="A6" s="1"/>
      <c r="B6" s="1"/>
      <c r="C6" s="1"/>
      <c r="D6" s="1"/>
      <c r="E6" s="1"/>
    </row>
    <row r="8" spans="1:17" ht="15.75" thickBot="1" x14ac:dyDescent="0.3"/>
    <row r="9" spans="1:17" ht="15.75" thickBot="1" x14ac:dyDescent="0.3">
      <c r="A9" s="122" t="s">
        <v>6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85"/>
    </row>
    <row r="10" spans="1:17" ht="30" x14ac:dyDescent="0.25">
      <c r="A10" s="22" t="s">
        <v>1</v>
      </c>
      <c r="B10" s="23" t="s">
        <v>50</v>
      </c>
      <c r="C10" s="23" t="s">
        <v>30</v>
      </c>
      <c r="D10" s="23" t="s">
        <v>28</v>
      </c>
      <c r="E10" s="23" t="s">
        <v>31</v>
      </c>
      <c r="F10" s="24" t="s">
        <v>10</v>
      </c>
      <c r="G10" s="24" t="s">
        <v>5</v>
      </c>
      <c r="H10" s="25" t="s">
        <v>8</v>
      </c>
      <c r="I10" s="24" t="s">
        <v>2</v>
      </c>
      <c r="J10" s="24" t="s">
        <v>2</v>
      </c>
      <c r="K10" s="24" t="s">
        <v>2</v>
      </c>
      <c r="L10" s="26" t="s">
        <v>2</v>
      </c>
      <c r="M10" s="23" t="s">
        <v>15</v>
      </c>
      <c r="N10" s="26" t="s">
        <v>3</v>
      </c>
      <c r="O10" s="27" t="s">
        <v>26</v>
      </c>
      <c r="Q10" s="106"/>
    </row>
    <row r="11" spans="1:17" x14ac:dyDescent="0.25">
      <c r="A11" s="28"/>
      <c r="B11" s="29"/>
      <c r="C11" s="29"/>
      <c r="D11" s="29"/>
      <c r="E11" s="29"/>
      <c r="F11" s="30"/>
      <c r="G11" s="30"/>
      <c r="H11" s="31"/>
      <c r="I11" s="30" t="s">
        <v>21</v>
      </c>
      <c r="J11" s="30" t="s">
        <v>22</v>
      </c>
      <c r="K11" s="30" t="s">
        <v>23</v>
      </c>
      <c r="L11" s="32" t="s">
        <v>24</v>
      </c>
      <c r="M11" s="29"/>
      <c r="N11" s="33"/>
      <c r="O11" s="34" t="s">
        <v>24</v>
      </c>
      <c r="Q11" s="107"/>
    </row>
    <row r="12" spans="1:17" ht="15.75" thickBot="1" x14ac:dyDescent="0.3">
      <c r="A12" s="35"/>
      <c r="B12" s="36"/>
      <c r="C12" s="36"/>
      <c r="D12" s="37" t="s">
        <v>44</v>
      </c>
      <c r="E12" s="36"/>
      <c r="F12" s="38" t="s">
        <v>29</v>
      </c>
      <c r="G12" s="38" t="s">
        <v>9</v>
      </c>
      <c r="H12" s="39" t="s">
        <v>7</v>
      </c>
      <c r="I12" s="38" t="s">
        <v>14</v>
      </c>
      <c r="J12" s="38" t="s">
        <v>14</v>
      </c>
      <c r="K12" s="38" t="s">
        <v>14</v>
      </c>
      <c r="L12" s="40" t="s">
        <v>25</v>
      </c>
      <c r="M12" s="36" t="s">
        <v>16</v>
      </c>
      <c r="N12" s="41" t="s">
        <v>7</v>
      </c>
      <c r="O12" s="42" t="s">
        <v>27</v>
      </c>
      <c r="Q12" s="107" t="s">
        <v>57</v>
      </c>
    </row>
    <row r="13" spans="1:17" x14ac:dyDescent="0.25">
      <c r="A13" s="43">
        <v>1</v>
      </c>
      <c r="B13" s="44">
        <v>76111604</v>
      </c>
      <c r="C13" s="91" t="s">
        <v>51</v>
      </c>
      <c r="D13" s="92">
        <v>210085851</v>
      </c>
      <c r="E13" s="91" t="s">
        <v>55</v>
      </c>
      <c r="F13" s="47" t="s">
        <v>4</v>
      </c>
      <c r="G13" s="47" t="s">
        <v>35</v>
      </c>
      <c r="H13" s="48">
        <v>4</v>
      </c>
      <c r="I13" s="49">
        <v>16</v>
      </c>
      <c r="J13" s="49">
        <v>1</v>
      </c>
      <c r="K13" s="49">
        <v>1</v>
      </c>
      <c r="L13" s="50">
        <f>I13+J13+K13</f>
        <v>18</v>
      </c>
      <c r="M13" s="14">
        <v>16.53</v>
      </c>
      <c r="N13" s="101">
        <f t="shared" ref="N13:N27" si="0">M13*H13</f>
        <v>66.12</v>
      </c>
      <c r="O13" s="19">
        <v>0</v>
      </c>
      <c r="Q13" s="109">
        <f>+M13</f>
        <v>16.53</v>
      </c>
    </row>
    <row r="14" spans="1:17" x14ac:dyDescent="0.25">
      <c r="A14" s="45">
        <v>2</v>
      </c>
      <c r="B14" s="46">
        <v>76111604</v>
      </c>
      <c r="C14" s="91" t="s">
        <v>51</v>
      </c>
      <c r="D14" s="93">
        <v>210085852</v>
      </c>
      <c r="E14" s="91" t="s">
        <v>53</v>
      </c>
      <c r="F14" s="51" t="s">
        <v>4</v>
      </c>
      <c r="G14" s="51" t="s">
        <v>36</v>
      </c>
      <c r="H14" s="52">
        <v>2</v>
      </c>
      <c r="I14" s="53">
        <v>7</v>
      </c>
      <c r="J14" s="53"/>
      <c r="K14" s="53">
        <v>1</v>
      </c>
      <c r="L14" s="54">
        <f>I14+J14+K14</f>
        <v>8</v>
      </c>
      <c r="M14" s="15">
        <v>20.36</v>
      </c>
      <c r="N14" s="102">
        <f t="shared" si="0"/>
        <v>40.72</v>
      </c>
      <c r="O14" s="20">
        <v>0</v>
      </c>
      <c r="Q14" s="110">
        <f>+M14/2</f>
        <v>10.18</v>
      </c>
    </row>
    <row r="15" spans="1:17" x14ac:dyDescent="0.25">
      <c r="A15" s="45">
        <v>3</v>
      </c>
      <c r="B15" s="46">
        <v>76111604</v>
      </c>
      <c r="C15" s="91" t="s">
        <v>51</v>
      </c>
      <c r="D15" s="93">
        <v>210085854</v>
      </c>
      <c r="E15" s="91" t="s">
        <v>53</v>
      </c>
      <c r="F15" s="51" t="s">
        <v>4</v>
      </c>
      <c r="G15" s="51" t="s">
        <v>37</v>
      </c>
      <c r="H15" s="52">
        <v>1</v>
      </c>
      <c r="I15" s="53">
        <v>5</v>
      </c>
      <c r="J15" s="53"/>
      <c r="K15" s="53">
        <v>13</v>
      </c>
      <c r="L15" s="54">
        <f>I15+J15+K15</f>
        <v>18</v>
      </c>
      <c r="M15" s="15">
        <v>22.51</v>
      </c>
      <c r="N15" s="102">
        <f t="shared" si="0"/>
        <v>22.51</v>
      </c>
      <c r="O15" s="20">
        <v>0</v>
      </c>
      <c r="Q15" s="110">
        <f>+M15/4</f>
        <v>5.6275000000000004</v>
      </c>
    </row>
    <row r="16" spans="1:17" x14ac:dyDescent="0.25">
      <c r="A16" s="45">
        <v>4</v>
      </c>
      <c r="B16" s="46">
        <v>76111604</v>
      </c>
      <c r="C16" s="91" t="s">
        <v>51</v>
      </c>
      <c r="D16" s="93">
        <v>2100851501</v>
      </c>
      <c r="E16" s="91" t="s">
        <v>53</v>
      </c>
      <c r="F16" s="51" t="s">
        <v>11</v>
      </c>
      <c r="G16" s="51" t="s">
        <v>35</v>
      </c>
      <c r="H16" s="52">
        <v>4</v>
      </c>
      <c r="I16" s="53">
        <v>16</v>
      </c>
      <c r="J16" s="53">
        <v>2</v>
      </c>
      <c r="K16" s="53"/>
      <c r="L16" s="54">
        <f t="shared" ref="L16:L27" si="1">I16+J16+K16</f>
        <v>18</v>
      </c>
      <c r="M16" s="15">
        <v>19.559999999999999</v>
      </c>
      <c r="N16" s="102">
        <f t="shared" si="0"/>
        <v>78.239999999999995</v>
      </c>
      <c r="O16" s="20">
        <v>0</v>
      </c>
      <c r="Q16" s="110">
        <f>+M16</f>
        <v>19.559999999999999</v>
      </c>
    </row>
    <row r="17" spans="1:17" x14ac:dyDescent="0.25">
      <c r="A17" s="45">
        <v>5</v>
      </c>
      <c r="B17" s="46">
        <v>76111604</v>
      </c>
      <c r="C17" s="91" t="s">
        <v>51</v>
      </c>
      <c r="D17" s="93">
        <v>2100851502</v>
      </c>
      <c r="E17" s="91" t="s">
        <v>53</v>
      </c>
      <c r="F17" s="51" t="s">
        <v>11</v>
      </c>
      <c r="G17" s="51" t="s">
        <v>36</v>
      </c>
      <c r="H17" s="52">
        <v>2</v>
      </c>
      <c r="I17" s="53">
        <v>39</v>
      </c>
      <c r="J17" s="53"/>
      <c r="K17" s="53">
        <v>6</v>
      </c>
      <c r="L17" s="54">
        <f t="shared" si="1"/>
        <v>45</v>
      </c>
      <c r="M17" s="15">
        <v>24.97</v>
      </c>
      <c r="N17" s="102">
        <f t="shared" si="0"/>
        <v>49.94</v>
      </c>
      <c r="O17" s="20">
        <v>0</v>
      </c>
      <c r="Q17" s="110">
        <f>+M17/2</f>
        <v>12.484999999999999</v>
      </c>
    </row>
    <row r="18" spans="1:17" x14ac:dyDescent="0.25">
      <c r="A18" s="45">
        <v>6</v>
      </c>
      <c r="B18" s="46">
        <v>76111604</v>
      </c>
      <c r="C18" s="91" t="s">
        <v>51</v>
      </c>
      <c r="D18" s="93">
        <v>2100851504</v>
      </c>
      <c r="E18" s="91" t="s">
        <v>53</v>
      </c>
      <c r="F18" s="51" t="s">
        <v>11</v>
      </c>
      <c r="G18" s="51" t="s">
        <v>37</v>
      </c>
      <c r="H18" s="52">
        <v>1</v>
      </c>
      <c r="I18" s="53">
        <v>7</v>
      </c>
      <c r="J18" s="53"/>
      <c r="K18" s="53">
        <v>14</v>
      </c>
      <c r="L18" s="54">
        <f t="shared" si="1"/>
        <v>21</v>
      </c>
      <c r="M18" s="15">
        <v>29.27</v>
      </c>
      <c r="N18" s="102">
        <f t="shared" si="0"/>
        <v>29.27</v>
      </c>
      <c r="O18" s="20">
        <v>0</v>
      </c>
      <c r="Q18" s="110">
        <f>+M18/4</f>
        <v>7.3174999999999999</v>
      </c>
    </row>
    <row r="19" spans="1:17" x14ac:dyDescent="0.25">
      <c r="A19" s="45">
        <v>7</v>
      </c>
      <c r="B19" s="46">
        <v>76111604</v>
      </c>
      <c r="C19" s="91" t="s">
        <v>51</v>
      </c>
      <c r="D19" s="93">
        <v>2100853001</v>
      </c>
      <c r="E19" s="91" t="s">
        <v>53</v>
      </c>
      <c r="F19" s="51" t="s">
        <v>12</v>
      </c>
      <c r="G19" s="51" t="s">
        <v>35</v>
      </c>
      <c r="H19" s="52">
        <v>4</v>
      </c>
      <c r="I19" s="53">
        <v>7</v>
      </c>
      <c r="J19" s="53"/>
      <c r="K19" s="53"/>
      <c r="L19" s="54">
        <f t="shared" si="1"/>
        <v>7</v>
      </c>
      <c r="M19" s="15">
        <v>25</v>
      </c>
      <c r="N19" s="102">
        <f t="shared" si="0"/>
        <v>100</v>
      </c>
      <c r="O19" s="20">
        <v>0</v>
      </c>
      <c r="Q19" s="110">
        <f>+M19</f>
        <v>25</v>
      </c>
    </row>
    <row r="20" spans="1:17" x14ac:dyDescent="0.25">
      <c r="A20" s="45">
        <v>8</v>
      </c>
      <c r="B20" s="46">
        <v>76111604</v>
      </c>
      <c r="C20" s="91" t="s">
        <v>51</v>
      </c>
      <c r="D20" s="93">
        <v>2100853002</v>
      </c>
      <c r="E20" s="91" t="s">
        <v>53</v>
      </c>
      <c r="F20" s="51" t="s">
        <v>12</v>
      </c>
      <c r="G20" s="51" t="s">
        <v>36</v>
      </c>
      <c r="H20" s="52">
        <v>2</v>
      </c>
      <c r="I20" s="53">
        <v>14</v>
      </c>
      <c r="J20" s="53"/>
      <c r="K20" s="53"/>
      <c r="L20" s="54">
        <f t="shared" si="1"/>
        <v>14</v>
      </c>
      <c r="M20" s="15">
        <v>32</v>
      </c>
      <c r="N20" s="102">
        <f t="shared" si="0"/>
        <v>64</v>
      </c>
      <c r="O20" s="20">
        <v>0</v>
      </c>
      <c r="Q20" s="110">
        <f>+M20/2</f>
        <v>16</v>
      </c>
    </row>
    <row r="21" spans="1:17" x14ac:dyDescent="0.25">
      <c r="A21" s="45">
        <v>9</v>
      </c>
      <c r="B21" s="46">
        <v>76111604</v>
      </c>
      <c r="C21" s="91" t="s">
        <v>51</v>
      </c>
      <c r="D21" s="93">
        <v>2100853004</v>
      </c>
      <c r="E21" s="91" t="s">
        <v>53</v>
      </c>
      <c r="F21" s="51" t="s">
        <v>12</v>
      </c>
      <c r="G21" s="51" t="s">
        <v>37</v>
      </c>
      <c r="H21" s="52">
        <v>1</v>
      </c>
      <c r="I21" s="53">
        <v>3</v>
      </c>
      <c r="J21" s="53"/>
      <c r="K21" s="53">
        <v>6</v>
      </c>
      <c r="L21" s="54">
        <f t="shared" si="1"/>
        <v>9</v>
      </c>
      <c r="M21" s="15">
        <v>40</v>
      </c>
      <c r="N21" s="102">
        <f t="shared" si="0"/>
        <v>40</v>
      </c>
      <c r="O21" s="20">
        <v>0</v>
      </c>
      <c r="Q21" s="110">
        <f>+M21/4</f>
        <v>10</v>
      </c>
    </row>
    <row r="22" spans="1:17" x14ac:dyDescent="0.25">
      <c r="A22" s="45">
        <v>10</v>
      </c>
      <c r="B22" s="46">
        <v>76111604</v>
      </c>
      <c r="C22" s="91" t="s">
        <v>51</v>
      </c>
      <c r="D22" s="93">
        <v>21001152001</v>
      </c>
      <c r="E22" s="91" t="s">
        <v>53</v>
      </c>
      <c r="F22" s="51" t="s">
        <v>32</v>
      </c>
      <c r="G22" s="51" t="s">
        <v>35</v>
      </c>
      <c r="H22" s="52">
        <v>4</v>
      </c>
      <c r="I22" s="53">
        <v>35</v>
      </c>
      <c r="J22" s="53"/>
      <c r="K22" s="53"/>
      <c r="L22" s="54">
        <f t="shared" si="1"/>
        <v>35</v>
      </c>
      <c r="M22" s="15">
        <v>25</v>
      </c>
      <c r="N22" s="102">
        <f t="shared" si="0"/>
        <v>100</v>
      </c>
      <c r="O22" s="20">
        <v>0</v>
      </c>
      <c r="Q22" s="110">
        <f>+M22</f>
        <v>25</v>
      </c>
    </row>
    <row r="23" spans="1:17" x14ac:dyDescent="0.25">
      <c r="A23" s="45">
        <v>11</v>
      </c>
      <c r="B23" s="46">
        <v>76111604</v>
      </c>
      <c r="C23" s="91" t="s">
        <v>51</v>
      </c>
      <c r="D23" s="93">
        <v>21001152002</v>
      </c>
      <c r="E23" s="91" t="s">
        <v>53</v>
      </c>
      <c r="F23" s="51" t="s">
        <v>32</v>
      </c>
      <c r="G23" s="51" t="s">
        <v>36</v>
      </c>
      <c r="H23" s="52">
        <v>2</v>
      </c>
      <c r="I23" s="53">
        <v>52</v>
      </c>
      <c r="J23" s="53"/>
      <c r="K23" s="53">
        <v>29</v>
      </c>
      <c r="L23" s="54">
        <f t="shared" si="1"/>
        <v>81</v>
      </c>
      <c r="M23" s="15">
        <v>32</v>
      </c>
      <c r="N23" s="102">
        <f t="shared" si="0"/>
        <v>64</v>
      </c>
      <c r="O23" s="20">
        <v>0</v>
      </c>
      <c r="Q23" s="110">
        <f>+M23/2</f>
        <v>16</v>
      </c>
    </row>
    <row r="24" spans="1:17" x14ac:dyDescent="0.25">
      <c r="A24" s="45">
        <v>12</v>
      </c>
      <c r="B24" s="46">
        <v>76111604</v>
      </c>
      <c r="C24" s="91" t="s">
        <v>51</v>
      </c>
      <c r="D24" s="93">
        <v>21001152004</v>
      </c>
      <c r="E24" s="91" t="s">
        <v>53</v>
      </c>
      <c r="F24" s="51" t="s">
        <v>32</v>
      </c>
      <c r="G24" s="51" t="s">
        <v>37</v>
      </c>
      <c r="H24" s="52">
        <v>1</v>
      </c>
      <c r="I24" s="53">
        <v>10</v>
      </c>
      <c r="J24" s="53"/>
      <c r="K24" s="53">
        <v>4</v>
      </c>
      <c r="L24" s="54">
        <f t="shared" si="1"/>
        <v>14</v>
      </c>
      <c r="M24" s="15">
        <v>40</v>
      </c>
      <c r="N24" s="102">
        <f t="shared" si="0"/>
        <v>40</v>
      </c>
      <c r="O24" s="20">
        <v>0</v>
      </c>
      <c r="Q24" s="110">
        <f>+M24/4</f>
        <v>10</v>
      </c>
    </row>
    <row r="25" spans="1:17" x14ac:dyDescent="0.25">
      <c r="A25" s="45">
        <v>13</v>
      </c>
      <c r="B25" s="46">
        <v>76111604</v>
      </c>
      <c r="C25" s="91" t="s">
        <v>51</v>
      </c>
      <c r="D25" s="93">
        <v>21001502501</v>
      </c>
      <c r="E25" s="91" t="s">
        <v>53</v>
      </c>
      <c r="F25" s="51" t="s">
        <v>13</v>
      </c>
      <c r="G25" s="51" t="s">
        <v>35</v>
      </c>
      <c r="H25" s="52">
        <v>4</v>
      </c>
      <c r="I25" s="53">
        <v>51</v>
      </c>
      <c r="J25" s="53"/>
      <c r="K25" s="53"/>
      <c r="L25" s="54">
        <f t="shared" si="1"/>
        <v>51</v>
      </c>
      <c r="M25" s="15">
        <v>33</v>
      </c>
      <c r="N25" s="102">
        <f t="shared" si="0"/>
        <v>132</v>
      </c>
      <c r="O25" s="20">
        <v>0</v>
      </c>
      <c r="Q25" s="110">
        <f>+M25</f>
        <v>33</v>
      </c>
    </row>
    <row r="26" spans="1:17" x14ac:dyDescent="0.25">
      <c r="A26" s="45">
        <v>14</v>
      </c>
      <c r="B26" s="46">
        <v>76111604</v>
      </c>
      <c r="C26" s="91" t="s">
        <v>51</v>
      </c>
      <c r="D26" s="93">
        <v>21001502502</v>
      </c>
      <c r="E26" s="91" t="s">
        <v>53</v>
      </c>
      <c r="F26" s="51" t="s">
        <v>13</v>
      </c>
      <c r="G26" s="51" t="s">
        <v>36</v>
      </c>
      <c r="H26" s="52">
        <v>2</v>
      </c>
      <c r="I26" s="53">
        <v>66</v>
      </c>
      <c r="J26" s="53"/>
      <c r="K26" s="53">
        <v>7</v>
      </c>
      <c r="L26" s="54">
        <f t="shared" si="1"/>
        <v>73</v>
      </c>
      <c r="M26" s="15">
        <v>40</v>
      </c>
      <c r="N26" s="102">
        <f t="shared" si="0"/>
        <v>80</v>
      </c>
      <c r="O26" s="20">
        <v>0</v>
      </c>
      <c r="Q26" s="110">
        <f>+M26/2</f>
        <v>20</v>
      </c>
    </row>
    <row r="27" spans="1:17" ht="15.75" thickBot="1" x14ac:dyDescent="0.3">
      <c r="A27" s="45">
        <v>15</v>
      </c>
      <c r="B27" s="46">
        <v>76111604</v>
      </c>
      <c r="C27" s="91" t="s">
        <v>51</v>
      </c>
      <c r="D27" s="93">
        <v>21001502504</v>
      </c>
      <c r="E27" s="91" t="s">
        <v>53</v>
      </c>
      <c r="F27" s="51" t="s">
        <v>13</v>
      </c>
      <c r="G27" s="51" t="s">
        <v>37</v>
      </c>
      <c r="H27" s="52">
        <v>1</v>
      </c>
      <c r="I27" s="55">
        <v>28</v>
      </c>
      <c r="J27" s="55"/>
      <c r="K27" s="55">
        <v>12</v>
      </c>
      <c r="L27" s="54">
        <f t="shared" si="1"/>
        <v>40</v>
      </c>
      <c r="M27" s="15">
        <v>45</v>
      </c>
      <c r="N27" s="102">
        <f t="shared" si="0"/>
        <v>45</v>
      </c>
      <c r="O27" s="20">
        <v>0</v>
      </c>
      <c r="Q27" s="110">
        <f>+M27/4</f>
        <v>11.25</v>
      </c>
    </row>
    <row r="28" spans="1:17" thickBot="1" x14ac:dyDescent="0.3">
      <c r="A28" s="118" t="s">
        <v>18</v>
      </c>
      <c r="B28" s="119"/>
      <c r="C28" s="120"/>
      <c r="D28" s="120"/>
      <c r="E28" s="120"/>
      <c r="F28" s="120"/>
      <c r="G28" s="121"/>
      <c r="H28" s="4"/>
      <c r="I28" s="5"/>
      <c r="J28" s="5"/>
      <c r="K28" s="5"/>
      <c r="L28" s="5"/>
      <c r="M28" s="5"/>
      <c r="N28" s="103">
        <f>SUM(N13:N27)</f>
        <v>951.8</v>
      </c>
      <c r="O28" s="9"/>
      <c r="Q28" s="111"/>
    </row>
    <row r="29" spans="1:17" ht="15.75" thickBot="1" x14ac:dyDescent="0.3">
      <c r="A29" s="122" t="s">
        <v>38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85"/>
      <c r="Q29" s="112"/>
    </row>
    <row r="30" spans="1:17" ht="30" x14ac:dyDescent="0.25">
      <c r="A30" s="22" t="s">
        <v>1</v>
      </c>
      <c r="B30" s="23" t="s">
        <v>50</v>
      </c>
      <c r="C30" s="23" t="s">
        <v>30</v>
      </c>
      <c r="D30" s="23" t="s">
        <v>28</v>
      </c>
      <c r="E30" s="23" t="s">
        <v>31</v>
      </c>
      <c r="F30" s="24" t="s">
        <v>10</v>
      </c>
      <c r="G30" s="24" t="s">
        <v>5</v>
      </c>
      <c r="H30" s="25" t="s">
        <v>8</v>
      </c>
      <c r="I30" s="24" t="s">
        <v>2</v>
      </c>
      <c r="J30" s="24" t="s">
        <v>2</v>
      </c>
      <c r="K30" s="24" t="s">
        <v>2</v>
      </c>
      <c r="L30" s="26" t="s">
        <v>2</v>
      </c>
      <c r="M30" s="23" t="s">
        <v>15</v>
      </c>
      <c r="N30" s="26" t="s">
        <v>3</v>
      </c>
      <c r="O30" s="27" t="s">
        <v>26</v>
      </c>
      <c r="Q30" s="106"/>
    </row>
    <row r="31" spans="1:17" x14ac:dyDescent="0.25">
      <c r="A31" s="28"/>
      <c r="B31" s="29"/>
      <c r="C31" s="29"/>
      <c r="D31" s="29"/>
      <c r="E31" s="29"/>
      <c r="F31" s="30"/>
      <c r="G31" s="30"/>
      <c r="H31" s="31"/>
      <c r="I31" s="30" t="s">
        <v>21</v>
      </c>
      <c r="J31" s="30" t="s">
        <v>22</v>
      </c>
      <c r="K31" s="30" t="s">
        <v>23</v>
      </c>
      <c r="L31" s="32" t="s">
        <v>24</v>
      </c>
      <c r="M31" s="29"/>
      <c r="N31" s="33"/>
      <c r="O31" s="34" t="s">
        <v>24</v>
      </c>
      <c r="Q31" s="107"/>
    </row>
    <row r="32" spans="1:17" ht="15.75" thickBot="1" x14ac:dyDescent="0.3">
      <c r="A32" s="35"/>
      <c r="B32" s="36"/>
      <c r="C32" s="36"/>
      <c r="D32" s="37" t="s">
        <v>44</v>
      </c>
      <c r="E32" s="36"/>
      <c r="F32" s="38" t="s">
        <v>29</v>
      </c>
      <c r="G32" s="38" t="s">
        <v>9</v>
      </c>
      <c r="H32" s="39" t="s">
        <v>7</v>
      </c>
      <c r="I32" s="38" t="s">
        <v>14</v>
      </c>
      <c r="J32" s="38" t="s">
        <v>14</v>
      </c>
      <c r="K32" s="38" t="s">
        <v>14</v>
      </c>
      <c r="L32" s="40" t="s">
        <v>25</v>
      </c>
      <c r="M32" s="36" t="s">
        <v>16</v>
      </c>
      <c r="N32" s="41" t="s">
        <v>7</v>
      </c>
      <c r="O32" s="42" t="s">
        <v>27</v>
      </c>
      <c r="Q32" s="108"/>
    </row>
    <row r="33" spans="1:17" x14ac:dyDescent="0.25">
      <c r="A33" s="43">
        <v>16</v>
      </c>
      <c r="B33" s="44">
        <v>76111604</v>
      </c>
      <c r="C33" s="10" t="s">
        <v>52</v>
      </c>
      <c r="D33" s="94">
        <v>32185851</v>
      </c>
      <c r="E33" s="10" t="s">
        <v>56</v>
      </c>
      <c r="F33" s="47" t="s">
        <v>4</v>
      </c>
      <c r="G33" s="47" t="s">
        <v>35</v>
      </c>
      <c r="H33" s="48">
        <v>4</v>
      </c>
      <c r="I33" s="49">
        <v>25</v>
      </c>
      <c r="J33" s="49">
        <v>7</v>
      </c>
      <c r="K33" s="49"/>
      <c r="L33" s="50">
        <f>I33+J33+K33</f>
        <v>32</v>
      </c>
      <c r="M33" s="14">
        <v>13.52</v>
      </c>
      <c r="N33" s="101">
        <f t="shared" ref="N33:N47" si="2">M33*H33</f>
        <v>54.08</v>
      </c>
      <c r="O33" s="21">
        <v>0</v>
      </c>
      <c r="Q33" s="113">
        <f>+M33</f>
        <v>13.52</v>
      </c>
    </row>
    <row r="34" spans="1:17" x14ac:dyDescent="0.25">
      <c r="A34" s="45">
        <v>17</v>
      </c>
      <c r="B34" s="46">
        <v>76111604</v>
      </c>
      <c r="C34" s="11" t="s">
        <v>52</v>
      </c>
      <c r="D34" s="95">
        <v>32185852</v>
      </c>
      <c r="E34" s="10" t="s">
        <v>56</v>
      </c>
      <c r="F34" s="51" t="s">
        <v>4</v>
      </c>
      <c r="G34" s="51" t="s">
        <v>36</v>
      </c>
      <c r="H34" s="52">
        <v>2</v>
      </c>
      <c r="I34" s="53">
        <v>2</v>
      </c>
      <c r="J34" s="53">
        <v>4</v>
      </c>
      <c r="K34" s="53">
        <v>4</v>
      </c>
      <c r="L34" s="54">
        <f>I34+J34+K34</f>
        <v>10</v>
      </c>
      <c r="M34" s="15">
        <v>16.66</v>
      </c>
      <c r="N34" s="101">
        <f t="shared" si="2"/>
        <v>33.32</v>
      </c>
      <c r="O34" s="20">
        <v>0</v>
      </c>
      <c r="Q34" s="110">
        <f>+M34/2</f>
        <v>8.33</v>
      </c>
    </row>
    <row r="35" spans="1:17" x14ac:dyDescent="0.25">
      <c r="A35" s="45">
        <v>18</v>
      </c>
      <c r="B35" s="46">
        <v>76111604</v>
      </c>
      <c r="C35" s="11" t="s">
        <v>52</v>
      </c>
      <c r="D35" s="95">
        <v>32185854</v>
      </c>
      <c r="E35" s="10" t="s">
        <v>56</v>
      </c>
      <c r="F35" s="51" t="s">
        <v>4</v>
      </c>
      <c r="G35" s="51" t="s">
        <v>37</v>
      </c>
      <c r="H35" s="52">
        <v>1</v>
      </c>
      <c r="I35" s="53"/>
      <c r="J35" s="53"/>
      <c r="K35" s="53">
        <v>4</v>
      </c>
      <c r="L35" s="54">
        <f t="shared" ref="L35:L47" si="3">I35+J35+K35</f>
        <v>4</v>
      </c>
      <c r="M35" s="15">
        <v>18.420000000000002</v>
      </c>
      <c r="N35" s="101">
        <f t="shared" si="2"/>
        <v>18.420000000000002</v>
      </c>
      <c r="O35" s="20">
        <v>0</v>
      </c>
      <c r="Q35" s="110">
        <f>+M35/4</f>
        <v>4.6050000000000004</v>
      </c>
    </row>
    <row r="36" spans="1:17" x14ac:dyDescent="0.25">
      <c r="A36" s="45">
        <v>19</v>
      </c>
      <c r="B36" s="46">
        <v>76111604</v>
      </c>
      <c r="C36" s="11" t="s">
        <v>52</v>
      </c>
      <c r="D36" s="95">
        <v>321851501</v>
      </c>
      <c r="E36" s="10" t="s">
        <v>56</v>
      </c>
      <c r="F36" s="51" t="s">
        <v>11</v>
      </c>
      <c r="G36" s="51" t="s">
        <v>35</v>
      </c>
      <c r="H36" s="52">
        <v>4</v>
      </c>
      <c r="I36" s="53">
        <v>89</v>
      </c>
      <c r="J36" s="53">
        <v>61</v>
      </c>
      <c r="K36" s="53"/>
      <c r="L36" s="54">
        <f t="shared" si="3"/>
        <v>150</v>
      </c>
      <c r="M36" s="15">
        <v>16</v>
      </c>
      <c r="N36" s="101">
        <f t="shared" si="2"/>
        <v>64</v>
      </c>
      <c r="O36" s="20">
        <v>0</v>
      </c>
      <c r="Q36" s="110">
        <f>+M36</f>
        <v>16</v>
      </c>
    </row>
    <row r="37" spans="1:17" x14ac:dyDescent="0.25">
      <c r="A37" s="45">
        <v>20</v>
      </c>
      <c r="B37" s="46">
        <v>76111604</v>
      </c>
      <c r="C37" s="11" t="s">
        <v>52</v>
      </c>
      <c r="D37" s="95">
        <v>321851502</v>
      </c>
      <c r="E37" s="10" t="s">
        <v>56</v>
      </c>
      <c r="F37" s="51" t="s">
        <v>11</v>
      </c>
      <c r="G37" s="51" t="s">
        <v>36</v>
      </c>
      <c r="H37" s="52">
        <v>2</v>
      </c>
      <c r="I37" s="53">
        <v>56</v>
      </c>
      <c r="J37" s="53">
        <v>35</v>
      </c>
      <c r="K37" s="53">
        <v>9</v>
      </c>
      <c r="L37" s="54">
        <f t="shared" si="3"/>
        <v>100</v>
      </c>
      <c r="M37" s="15">
        <v>20.43</v>
      </c>
      <c r="N37" s="101">
        <f t="shared" si="2"/>
        <v>40.86</v>
      </c>
      <c r="O37" s="20">
        <v>0</v>
      </c>
      <c r="Q37" s="110">
        <f>+M37/2</f>
        <v>10.215</v>
      </c>
    </row>
    <row r="38" spans="1:17" x14ac:dyDescent="0.25">
      <c r="A38" s="45">
        <v>21</v>
      </c>
      <c r="B38" s="46">
        <v>76111604</v>
      </c>
      <c r="C38" s="11" t="s">
        <v>52</v>
      </c>
      <c r="D38" s="95">
        <v>321851504</v>
      </c>
      <c r="E38" s="10" t="s">
        <v>56</v>
      </c>
      <c r="F38" s="51" t="s">
        <v>11</v>
      </c>
      <c r="G38" s="51" t="s">
        <v>37</v>
      </c>
      <c r="H38" s="52">
        <v>1</v>
      </c>
      <c r="I38" s="53">
        <v>2</v>
      </c>
      <c r="J38" s="53">
        <v>29</v>
      </c>
      <c r="K38" s="53">
        <v>13</v>
      </c>
      <c r="L38" s="54">
        <f t="shared" si="3"/>
        <v>44</v>
      </c>
      <c r="M38" s="15">
        <v>23.95</v>
      </c>
      <c r="N38" s="101">
        <f t="shared" si="2"/>
        <v>23.95</v>
      </c>
      <c r="O38" s="20">
        <v>0</v>
      </c>
      <c r="Q38" s="110">
        <f>+M38/4</f>
        <v>5.9874999999999998</v>
      </c>
    </row>
    <row r="39" spans="1:17" x14ac:dyDescent="0.25">
      <c r="A39" s="45">
        <v>22</v>
      </c>
      <c r="B39" s="46">
        <v>76111604</v>
      </c>
      <c r="C39" s="11" t="s">
        <v>52</v>
      </c>
      <c r="D39" s="95">
        <v>321853001</v>
      </c>
      <c r="E39" s="10" t="s">
        <v>56</v>
      </c>
      <c r="F39" s="51" t="s">
        <v>12</v>
      </c>
      <c r="G39" s="51" t="s">
        <v>35</v>
      </c>
      <c r="H39" s="52">
        <v>4</v>
      </c>
      <c r="I39" s="53">
        <v>32</v>
      </c>
      <c r="J39" s="53">
        <v>20</v>
      </c>
      <c r="K39" s="53"/>
      <c r="L39" s="54">
        <f t="shared" si="3"/>
        <v>52</v>
      </c>
      <c r="M39" s="15">
        <v>21</v>
      </c>
      <c r="N39" s="101">
        <f t="shared" si="2"/>
        <v>84</v>
      </c>
      <c r="O39" s="20">
        <v>0</v>
      </c>
      <c r="Q39" s="110">
        <f>+M39</f>
        <v>21</v>
      </c>
    </row>
    <row r="40" spans="1:17" x14ac:dyDescent="0.25">
      <c r="A40" s="45">
        <v>23</v>
      </c>
      <c r="B40" s="46">
        <v>76111604</v>
      </c>
      <c r="C40" s="11" t="s">
        <v>52</v>
      </c>
      <c r="D40" s="95">
        <v>321853002</v>
      </c>
      <c r="E40" s="10" t="s">
        <v>56</v>
      </c>
      <c r="F40" s="51" t="s">
        <v>12</v>
      </c>
      <c r="G40" s="51" t="s">
        <v>36</v>
      </c>
      <c r="H40" s="52">
        <v>2</v>
      </c>
      <c r="I40" s="53">
        <v>11</v>
      </c>
      <c r="J40" s="53">
        <v>7</v>
      </c>
      <c r="K40" s="53"/>
      <c r="L40" s="54">
        <f t="shared" si="3"/>
        <v>18</v>
      </c>
      <c r="M40" s="15">
        <v>27</v>
      </c>
      <c r="N40" s="101">
        <f t="shared" si="2"/>
        <v>54</v>
      </c>
      <c r="O40" s="20">
        <v>0</v>
      </c>
      <c r="Q40" s="110">
        <f>+M40/2</f>
        <v>13.5</v>
      </c>
    </row>
    <row r="41" spans="1:17" x14ac:dyDescent="0.25">
      <c r="A41" s="45">
        <v>24</v>
      </c>
      <c r="B41" s="46">
        <v>76111604</v>
      </c>
      <c r="C41" s="11" t="s">
        <v>52</v>
      </c>
      <c r="D41" s="95">
        <v>321853004</v>
      </c>
      <c r="E41" s="10" t="s">
        <v>56</v>
      </c>
      <c r="F41" s="51" t="s">
        <v>12</v>
      </c>
      <c r="G41" s="51" t="s">
        <v>37</v>
      </c>
      <c r="H41" s="52">
        <v>1</v>
      </c>
      <c r="I41" s="53"/>
      <c r="J41" s="53">
        <v>2</v>
      </c>
      <c r="K41" s="53">
        <v>2</v>
      </c>
      <c r="L41" s="54">
        <f t="shared" si="3"/>
        <v>4</v>
      </c>
      <c r="M41" s="15">
        <v>32</v>
      </c>
      <c r="N41" s="101">
        <f t="shared" si="2"/>
        <v>32</v>
      </c>
      <c r="O41" s="20">
        <v>0</v>
      </c>
      <c r="Q41" s="110">
        <f>+M41/4</f>
        <v>8</v>
      </c>
    </row>
    <row r="42" spans="1:17" x14ac:dyDescent="0.25">
      <c r="A42" s="45">
        <v>25</v>
      </c>
      <c r="B42" s="46">
        <v>76111604</v>
      </c>
      <c r="C42" s="11" t="s">
        <v>52</v>
      </c>
      <c r="D42" s="95">
        <v>3211152001</v>
      </c>
      <c r="E42" s="10" t="s">
        <v>56</v>
      </c>
      <c r="F42" s="51" t="s">
        <v>32</v>
      </c>
      <c r="G42" s="51" t="s">
        <v>35</v>
      </c>
      <c r="H42" s="52">
        <v>4</v>
      </c>
      <c r="I42" s="53">
        <v>77</v>
      </c>
      <c r="J42" s="53">
        <v>50</v>
      </c>
      <c r="K42" s="53"/>
      <c r="L42" s="54">
        <f t="shared" si="3"/>
        <v>127</v>
      </c>
      <c r="M42" s="15">
        <v>21</v>
      </c>
      <c r="N42" s="101">
        <f t="shared" si="2"/>
        <v>84</v>
      </c>
      <c r="O42" s="20">
        <v>0</v>
      </c>
      <c r="Q42" s="110">
        <f>+M42</f>
        <v>21</v>
      </c>
    </row>
    <row r="43" spans="1:17" x14ac:dyDescent="0.25">
      <c r="A43" s="45">
        <v>26</v>
      </c>
      <c r="B43" s="46">
        <v>76111604</v>
      </c>
      <c r="C43" s="11" t="s">
        <v>52</v>
      </c>
      <c r="D43" s="95">
        <v>3211152002</v>
      </c>
      <c r="E43" s="10" t="s">
        <v>56</v>
      </c>
      <c r="F43" s="51" t="s">
        <v>32</v>
      </c>
      <c r="G43" s="51" t="s">
        <v>36</v>
      </c>
      <c r="H43" s="52">
        <v>2</v>
      </c>
      <c r="I43" s="53">
        <v>38</v>
      </c>
      <c r="J43" s="53">
        <v>28</v>
      </c>
      <c r="K43" s="53"/>
      <c r="L43" s="54">
        <f t="shared" si="3"/>
        <v>66</v>
      </c>
      <c r="M43" s="15">
        <v>27</v>
      </c>
      <c r="N43" s="101">
        <f t="shared" si="2"/>
        <v>54</v>
      </c>
      <c r="O43" s="20">
        <v>0</v>
      </c>
      <c r="Q43" s="110">
        <f>+M43/2</f>
        <v>13.5</v>
      </c>
    </row>
    <row r="44" spans="1:17" x14ac:dyDescent="0.25">
      <c r="A44" s="45">
        <v>27</v>
      </c>
      <c r="B44" s="46">
        <v>76111604</v>
      </c>
      <c r="C44" s="11" t="s">
        <v>52</v>
      </c>
      <c r="D44" s="95">
        <v>3211152004</v>
      </c>
      <c r="E44" s="10" t="s">
        <v>56</v>
      </c>
      <c r="F44" s="51" t="s">
        <v>32</v>
      </c>
      <c r="G44" s="51" t="s">
        <v>37</v>
      </c>
      <c r="H44" s="52">
        <v>1</v>
      </c>
      <c r="I44" s="53"/>
      <c r="J44" s="53">
        <v>18</v>
      </c>
      <c r="K44" s="53"/>
      <c r="L44" s="54">
        <f t="shared" si="3"/>
        <v>18</v>
      </c>
      <c r="M44" s="15">
        <v>32</v>
      </c>
      <c r="N44" s="101">
        <f t="shared" si="2"/>
        <v>32</v>
      </c>
      <c r="O44" s="20">
        <v>0</v>
      </c>
      <c r="Q44" s="110">
        <f>+M44/4</f>
        <v>8</v>
      </c>
    </row>
    <row r="45" spans="1:17" x14ac:dyDescent="0.25">
      <c r="A45" s="45">
        <v>28</v>
      </c>
      <c r="B45" s="46">
        <v>76111604</v>
      </c>
      <c r="C45" s="11" t="s">
        <v>52</v>
      </c>
      <c r="D45" s="95">
        <v>3211502501</v>
      </c>
      <c r="E45" s="10" t="s">
        <v>56</v>
      </c>
      <c r="F45" s="51" t="s">
        <v>13</v>
      </c>
      <c r="G45" s="51" t="s">
        <v>35</v>
      </c>
      <c r="H45" s="52">
        <v>4</v>
      </c>
      <c r="I45" s="53">
        <v>46</v>
      </c>
      <c r="J45" s="53">
        <v>55</v>
      </c>
      <c r="K45" s="53"/>
      <c r="L45" s="54">
        <f t="shared" si="3"/>
        <v>101</v>
      </c>
      <c r="M45" s="15">
        <v>27</v>
      </c>
      <c r="N45" s="101">
        <f t="shared" si="2"/>
        <v>108</v>
      </c>
      <c r="O45" s="20">
        <v>0</v>
      </c>
      <c r="Q45" s="110">
        <f>+M45</f>
        <v>27</v>
      </c>
    </row>
    <row r="46" spans="1:17" x14ac:dyDescent="0.25">
      <c r="A46" s="45">
        <v>29</v>
      </c>
      <c r="B46" s="46">
        <v>76111604</v>
      </c>
      <c r="C46" s="11" t="s">
        <v>52</v>
      </c>
      <c r="D46" s="95">
        <v>3211502502</v>
      </c>
      <c r="E46" s="10" t="s">
        <v>56</v>
      </c>
      <c r="F46" s="51" t="s">
        <v>13</v>
      </c>
      <c r="G46" s="51" t="s">
        <v>36</v>
      </c>
      <c r="H46" s="52">
        <v>2</v>
      </c>
      <c r="I46" s="53">
        <v>35</v>
      </c>
      <c r="J46" s="53">
        <v>63</v>
      </c>
      <c r="K46" s="53"/>
      <c r="L46" s="54">
        <f t="shared" si="3"/>
        <v>98</v>
      </c>
      <c r="M46" s="15">
        <v>35</v>
      </c>
      <c r="N46" s="101">
        <f t="shared" si="2"/>
        <v>70</v>
      </c>
      <c r="O46" s="20">
        <v>0</v>
      </c>
      <c r="Q46" s="110">
        <f>+M46/2</f>
        <v>17.5</v>
      </c>
    </row>
    <row r="47" spans="1:17" ht="15.75" thickBot="1" x14ac:dyDescent="0.3">
      <c r="A47" s="56">
        <v>30</v>
      </c>
      <c r="B47" s="57">
        <v>76111604</v>
      </c>
      <c r="C47" s="12" t="s">
        <v>52</v>
      </c>
      <c r="D47" s="96">
        <v>3211502504</v>
      </c>
      <c r="E47" s="10" t="s">
        <v>56</v>
      </c>
      <c r="F47" s="58" t="s">
        <v>13</v>
      </c>
      <c r="G47" s="58" t="s">
        <v>37</v>
      </c>
      <c r="H47" s="59">
        <v>1</v>
      </c>
      <c r="I47" s="55"/>
      <c r="J47" s="55">
        <v>9</v>
      </c>
      <c r="K47" s="55"/>
      <c r="L47" s="54">
        <f t="shared" si="3"/>
        <v>9</v>
      </c>
      <c r="M47" s="16">
        <v>40</v>
      </c>
      <c r="N47" s="101">
        <f t="shared" si="2"/>
        <v>40</v>
      </c>
      <c r="O47" s="20">
        <v>0</v>
      </c>
      <c r="Q47" s="110">
        <f>+M47/4</f>
        <v>10</v>
      </c>
    </row>
    <row r="48" spans="1:17" ht="15.75" thickBot="1" x14ac:dyDescent="0.3">
      <c r="A48" s="60" t="s">
        <v>39</v>
      </c>
      <c r="B48" s="61"/>
      <c r="C48" s="61"/>
      <c r="D48" s="61"/>
      <c r="E48" s="61"/>
      <c r="F48" s="61"/>
      <c r="G48" s="61"/>
      <c r="H48" s="6"/>
      <c r="I48" s="7"/>
      <c r="J48" s="7"/>
      <c r="K48" s="7"/>
      <c r="L48" s="7"/>
      <c r="M48" s="7"/>
      <c r="N48" s="104">
        <f>SUM(N33:N47)</f>
        <v>792.63</v>
      </c>
      <c r="O48" s="9"/>
      <c r="Q48" s="111"/>
    </row>
    <row r="49" spans="1:17" ht="15.75" thickBot="1" x14ac:dyDescent="0.3">
      <c r="A49" s="122" t="s">
        <v>17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85"/>
      <c r="Q49" s="112"/>
    </row>
    <row r="50" spans="1:17" ht="30" x14ac:dyDescent="0.25">
      <c r="A50" s="22" t="s">
        <v>1</v>
      </c>
      <c r="B50" s="23" t="s">
        <v>50</v>
      </c>
      <c r="C50" s="23" t="s">
        <v>30</v>
      </c>
      <c r="D50" s="23" t="s">
        <v>28</v>
      </c>
      <c r="E50" s="62" t="s">
        <v>31</v>
      </c>
      <c r="F50" s="24" t="s">
        <v>10</v>
      </c>
      <c r="G50" s="24" t="s">
        <v>5</v>
      </c>
      <c r="H50" s="25" t="s">
        <v>8</v>
      </c>
      <c r="I50" s="63" t="s">
        <v>2</v>
      </c>
      <c r="J50" s="63" t="s">
        <v>2</v>
      </c>
      <c r="K50" s="63" t="s">
        <v>2</v>
      </c>
      <c r="L50" s="64" t="s">
        <v>2</v>
      </c>
      <c r="M50" s="65" t="s">
        <v>15</v>
      </c>
      <c r="N50" s="66" t="s">
        <v>3</v>
      </c>
      <c r="O50" s="27" t="s">
        <v>26</v>
      </c>
      <c r="Q50" s="106"/>
    </row>
    <row r="51" spans="1:17" x14ac:dyDescent="0.25">
      <c r="A51" s="28"/>
      <c r="B51" s="29"/>
      <c r="C51" s="29"/>
      <c r="D51" s="29"/>
      <c r="E51" s="62"/>
      <c r="F51" s="30"/>
      <c r="G51" s="30"/>
      <c r="H51" s="31"/>
      <c r="I51" s="67" t="s">
        <v>21</v>
      </c>
      <c r="J51" s="67" t="s">
        <v>22</v>
      </c>
      <c r="K51" s="67" t="s">
        <v>23</v>
      </c>
      <c r="L51" s="68" t="s">
        <v>24</v>
      </c>
      <c r="M51" s="29"/>
      <c r="N51" s="33"/>
      <c r="O51" s="69" t="s">
        <v>24</v>
      </c>
      <c r="Q51" s="114"/>
    </row>
    <row r="52" spans="1:17" ht="15.75" thickBot="1" x14ac:dyDescent="0.3">
      <c r="A52" s="35"/>
      <c r="B52" s="36"/>
      <c r="C52" s="36"/>
      <c r="D52" s="37" t="s">
        <v>44</v>
      </c>
      <c r="E52" s="70"/>
      <c r="F52" s="38" t="s">
        <v>29</v>
      </c>
      <c r="G52" s="38" t="s">
        <v>9</v>
      </c>
      <c r="H52" s="39" t="s">
        <v>7</v>
      </c>
      <c r="I52" s="71" t="s">
        <v>14</v>
      </c>
      <c r="J52" s="71" t="s">
        <v>14</v>
      </c>
      <c r="K52" s="71" t="s">
        <v>14</v>
      </c>
      <c r="L52" s="72" t="s">
        <v>25</v>
      </c>
      <c r="M52" s="36" t="s">
        <v>16</v>
      </c>
      <c r="N52" s="41" t="s">
        <v>7</v>
      </c>
      <c r="O52" s="42" t="s">
        <v>27</v>
      </c>
      <c r="Q52" s="108"/>
    </row>
    <row r="53" spans="1:17" x14ac:dyDescent="0.25">
      <c r="A53" s="45">
        <v>31</v>
      </c>
      <c r="B53" s="46">
        <v>76111604</v>
      </c>
      <c r="C53" s="73" t="s">
        <v>42</v>
      </c>
      <c r="D53" s="99">
        <v>12012851501</v>
      </c>
      <c r="E53" s="75" t="s">
        <v>43</v>
      </c>
      <c r="F53" s="51" t="s">
        <v>11</v>
      </c>
      <c r="G53" s="51" t="s">
        <v>35</v>
      </c>
      <c r="H53" s="52">
        <v>4</v>
      </c>
      <c r="I53" s="49">
        <v>15</v>
      </c>
      <c r="J53" s="49"/>
      <c r="K53" s="49"/>
      <c r="L53" s="50">
        <f>I53+J53+K53</f>
        <v>15</v>
      </c>
      <c r="M53" s="17">
        <v>17</v>
      </c>
      <c r="N53" s="101">
        <f t="shared" ref="N53:N61" si="4">M53*H53</f>
        <v>68</v>
      </c>
      <c r="O53" s="20">
        <v>0</v>
      </c>
      <c r="Q53" s="110">
        <f>+M53</f>
        <v>17</v>
      </c>
    </row>
    <row r="54" spans="1:17" x14ac:dyDescent="0.25">
      <c r="A54" s="45">
        <v>32</v>
      </c>
      <c r="B54" s="46">
        <v>76111604</v>
      </c>
      <c r="C54" s="73" t="s">
        <v>42</v>
      </c>
      <c r="D54" s="99">
        <v>12012851502</v>
      </c>
      <c r="E54" s="75" t="s">
        <v>43</v>
      </c>
      <c r="F54" s="51" t="s">
        <v>11</v>
      </c>
      <c r="G54" s="51" t="s">
        <v>36</v>
      </c>
      <c r="H54" s="52">
        <v>2</v>
      </c>
      <c r="I54" s="53">
        <v>3</v>
      </c>
      <c r="J54" s="53"/>
      <c r="K54" s="53"/>
      <c r="L54" s="54">
        <f>I54+J54+K54</f>
        <v>3</v>
      </c>
      <c r="M54" s="17">
        <v>22.7</v>
      </c>
      <c r="N54" s="101">
        <f t="shared" si="4"/>
        <v>45.4</v>
      </c>
      <c r="O54" s="20">
        <v>0</v>
      </c>
      <c r="Q54" s="110">
        <f>+M54/2</f>
        <v>11.35</v>
      </c>
    </row>
    <row r="55" spans="1:17" x14ac:dyDescent="0.25">
      <c r="A55" s="45">
        <v>33</v>
      </c>
      <c r="B55" s="46">
        <v>76111604</v>
      </c>
      <c r="C55" s="73" t="s">
        <v>42</v>
      </c>
      <c r="D55" s="99">
        <v>12012851504</v>
      </c>
      <c r="E55" s="75" t="s">
        <v>43</v>
      </c>
      <c r="F55" s="51" t="s">
        <v>11</v>
      </c>
      <c r="G55" s="51" t="s">
        <v>37</v>
      </c>
      <c r="H55" s="52">
        <v>1</v>
      </c>
      <c r="I55" s="53">
        <v>2</v>
      </c>
      <c r="J55" s="53"/>
      <c r="K55" s="53"/>
      <c r="L55" s="54">
        <f t="shared" ref="L55:L61" si="5">I55+J55+K55</f>
        <v>2</v>
      </c>
      <c r="M55" s="17">
        <v>26.61</v>
      </c>
      <c r="N55" s="101">
        <f t="shared" si="4"/>
        <v>26.61</v>
      </c>
      <c r="O55" s="20">
        <v>0</v>
      </c>
      <c r="Q55" s="110">
        <f>+M55/4</f>
        <v>6.6524999999999999</v>
      </c>
    </row>
    <row r="56" spans="1:17" x14ac:dyDescent="0.25">
      <c r="A56" s="45">
        <v>34</v>
      </c>
      <c r="B56" s="46">
        <v>76111604</v>
      </c>
      <c r="C56" s="73" t="s">
        <v>42</v>
      </c>
      <c r="D56" s="99">
        <v>120121152001</v>
      </c>
      <c r="E56" s="75" t="s">
        <v>43</v>
      </c>
      <c r="F56" s="51" t="s">
        <v>32</v>
      </c>
      <c r="G56" s="51" t="s">
        <v>35</v>
      </c>
      <c r="H56" s="52">
        <v>4</v>
      </c>
      <c r="I56" s="53">
        <v>3</v>
      </c>
      <c r="J56" s="53"/>
      <c r="K56" s="53"/>
      <c r="L56" s="54">
        <f t="shared" si="5"/>
        <v>3</v>
      </c>
      <c r="M56" s="17">
        <v>22.67</v>
      </c>
      <c r="N56" s="101">
        <f t="shared" si="4"/>
        <v>90.68</v>
      </c>
      <c r="O56" s="20">
        <v>0</v>
      </c>
      <c r="Q56" s="110">
        <f>+M56</f>
        <v>22.67</v>
      </c>
    </row>
    <row r="57" spans="1:17" x14ac:dyDescent="0.25">
      <c r="A57" s="45">
        <v>35</v>
      </c>
      <c r="B57" s="46">
        <v>76111604</v>
      </c>
      <c r="C57" s="73" t="s">
        <v>42</v>
      </c>
      <c r="D57" s="99">
        <v>120121152002</v>
      </c>
      <c r="E57" s="75" t="s">
        <v>43</v>
      </c>
      <c r="F57" s="51" t="s">
        <v>32</v>
      </c>
      <c r="G57" s="51" t="s">
        <v>36</v>
      </c>
      <c r="H57" s="52">
        <v>2</v>
      </c>
      <c r="I57" s="53">
        <v>8</v>
      </c>
      <c r="J57" s="53"/>
      <c r="K57" s="53"/>
      <c r="L57" s="54">
        <f t="shared" si="5"/>
        <v>8</v>
      </c>
      <c r="M57" s="17">
        <v>26</v>
      </c>
      <c r="N57" s="101">
        <f t="shared" si="4"/>
        <v>52</v>
      </c>
      <c r="O57" s="20">
        <v>0</v>
      </c>
      <c r="Q57" s="110">
        <f>+M57/2</f>
        <v>13</v>
      </c>
    </row>
    <row r="58" spans="1:17" x14ac:dyDescent="0.25">
      <c r="A58" s="45">
        <v>36</v>
      </c>
      <c r="B58" s="46">
        <v>76111604</v>
      </c>
      <c r="C58" s="73" t="s">
        <v>42</v>
      </c>
      <c r="D58" s="99">
        <v>12012152004</v>
      </c>
      <c r="E58" s="75" t="s">
        <v>43</v>
      </c>
      <c r="F58" s="51" t="s">
        <v>32</v>
      </c>
      <c r="G58" s="51" t="s">
        <v>37</v>
      </c>
      <c r="H58" s="52">
        <v>1</v>
      </c>
      <c r="I58" s="53"/>
      <c r="J58" s="53"/>
      <c r="K58" s="53"/>
      <c r="L58" s="54">
        <f t="shared" si="5"/>
        <v>0</v>
      </c>
      <c r="M58" s="17">
        <v>30</v>
      </c>
      <c r="N58" s="101">
        <f t="shared" si="4"/>
        <v>30</v>
      </c>
      <c r="O58" s="20">
        <v>0</v>
      </c>
      <c r="Q58" s="110">
        <f>+M58/4</f>
        <v>7.5</v>
      </c>
    </row>
    <row r="59" spans="1:17" x14ac:dyDescent="0.25">
      <c r="A59" s="45">
        <v>37</v>
      </c>
      <c r="B59" s="46">
        <v>76111604</v>
      </c>
      <c r="C59" s="73" t="s">
        <v>42</v>
      </c>
      <c r="D59" s="99">
        <v>120121502501</v>
      </c>
      <c r="E59" s="75" t="s">
        <v>43</v>
      </c>
      <c r="F59" s="51" t="s">
        <v>13</v>
      </c>
      <c r="G59" s="51" t="s">
        <v>35</v>
      </c>
      <c r="H59" s="52">
        <v>4</v>
      </c>
      <c r="I59" s="53">
        <v>18</v>
      </c>
      <c r="J59" s="53"/>
      <c r="K59" s="53"/>
      <c r="L59" s="54">
        <f t="shared" si="5"/>
        <v>18</v>
      </c>
      <c r="M59" s="17">
        <v>27</v>
      </c>
      <c r="N59" s="101">
        <f t="shared" si="4"/>
        <v>108</v>
      </c>
      <c r="O59" s="20">
        <v>0</v>
      </c>
      <c r="Q59" s="110">
        <f>+M59</f>
        <v>27</v>
      </c>
    </row>
    <row r="60" spans="1:17" x14ac:dyDescent="0.25">
      <c r="A60" s="45">
        <v>38</v>
      </c>
      <c r="B60" s="46">
        <v>76111604</v>
      </c>
      <c r="C60" s="73" t="s">
        <v>42</v>
      </c>
      <c r="D60" s="99">
        <v>120121502504</v>
      </c>
      <c r="E60" s="75" t="s">
        <v>43</v>
      </c>
      <c r="F60" s="51" t="s">
        <v>13</v>
      </c>
      <c r="G60" s="51" t="s">
        <v>36</v>
      </c>
      <c r="H60" s="52">
        <v>2</v>
      </c>
      <c r="I60" s="53">
        <v>16</v>
      </c>
      <c r="J60" s="53">
        <v>2</v>
      </c>
      <c r="K60" s="53"/>
      <c r="L60" s="54">
        <f t="shared" si="5"/>
        <v>18</v>
      </c>
      <c r="M60" s="17">
        <v>35</v>
      </c>
      <c r="N60" s="101">
        <f t="shared" si="4"/>
        <v>70</v>
      </c>
      <c r="O60" s="20">
        <v>0</v>
      </c>
      <c r="Q60" s="110">
        <f>+M60/2</f>
        <v>17.5</v>
      </c>
    </row>
    <row r="61" spans="1:17" ht="15.75" thickBot="1" x14ac:dyDescent="0.3">
      <c r="A61" s="56">
        <v>39</v>
      </c>
      <c r="B61" s="57">
        <v>76111604</v>
      </c>
      <c r="C61" s="74" t="s">
        <v>42</v>
      </c>
      <c r="D61" s="100">
        <v>120121502504</v>
      </c>
      <c r="E61" s="75" t="s">
        <v>43</v>
      </c>
      <c r="F61" s="58" t="s">
        <v>13</v>
      </c>
      <c r="G61" s="58" t="s">
        <v>37</v>
      </c>
      <c r="H61" s="59">
        <v>1</v>
      </c>
      <c r="I61" s="55">
        <v>7</v>
      </c>
      <c r="J61" s="55"/>
      <c r="K61" s="55">
        <v>2</v>
      </c>
      <c r="L61" s="54">
        <f t="shared" si="5"/>
        <v>9</v>
      </c>
      <c r="M61" s="18">
        <v>40</v>
      </c>
      <c r="N61" s="101">
        <f t="shared" si="4"/>
        <v>40</v>
      </c>
      <c r="O61" s="20">
        <v>0</v>
      </c>
      <c r="Q61" s="110">
        <f>+M61/4</f>
        <v>10</v>
      </c>
    </row>
    <row r="62" spans="1:17" ht="15.75" thickBot="1" x14ac:dyDescent="0.3">
      <c r="A62" s="118" t="s">
        <v>19</v>
      </c>
      <c r="B62" s="119"/>
      <c r="C62" s="120"/>
      <c r="D62" s="120"/>
      <c r="E62" s="120"/>
      <c r="F62" s="120"/>
      <c r="G62" s="121"/>
      <c r="H62" s="2"/>
      <c r="I62" s="2"/>
      <c r="J62" s="2"/>
      <c r="K62" s="2"/>
      <c r="L62" s="2"/>
      <c r="M62" s="5"/>
      <c r="N62" s="103">
        <f>SUM(N53:N61)</f>
        <v>530.69000000000005</v>
      </c>
      <c r="O62" s="9"/>
      <c r="Q62" s="111"/>
    </row>
    <row r="63" spans="1:17" ht="15.75" thickBot="1" x14ac:dyDescent="0.3">
      <c r="A63" s="122" t="s">
        <v>33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85"/>
      <c r="Q63" s="112"/>
    </row>
    <row r="64" spans="1:17" ht="30" x14ac:dyDescent="0.25">
      <c r="A64" s="22" t="s">
        <v>1</v>
      </c>
      <c r="B64" s="23" t="s">
        <v>50</v>
      </c>
      <c r="C64" s="23" t="s">
        <v>30</v>
      </c>
      <c r="D64" s="23" t="s">
        <v>28</v>
      </c>
      <c r="E64" s="62" t="s">
        <v>31</v>
      </c>
      <c r="F64" s="24" t="s">
        <v>10</v>
      </c>
      <c r="G64" s="24" t="s">
        <v>5</v>
      </c>
      <c r="H64" s="76" t="s">
        <v>8</v>
      </c>
      <c r="I64" s="77" t="s">
        <v>2</v>
      </c>
      <c r="J64" s="77" t="s">
        <v>2</v>
      </c>
      <c r="K64" s="77" t="s">
        <v>2</v>
      </c>
      <c r="L64" s="78" t="s">
        <v>2</v>
      </c>
      <c r="M64" s="65" t="s">
        <v>15</v>
      </c>
      <c r="N64" s="66" t="s">
        <v>3</v>
      </c>
      <c r="O64" s="27" t="s">
        <v>26</v>
      </c>
      <c r="Q64" s="106"/>
    </row>
    <row r="65" spans="1:17" x14ac:dyDescent="0.25">
      <c r="A65" s="28"/>
      <c r="B65" s="29"/>
      <c r="C65" s="29"/>
      <c r="D65" s="29"/>
      <c r="E65" s="62"/>
      <c r="F65" s="79"/>
      <c r="G65" s="79"/>
      <c r="H65" s="80"/>
      <c r="I65" s="67" t="s">
        <v>21</v>
      </c>
      <c r="J65" s="67" t="s">
        <v>22</v>
      </c>
      <c r="K65" s="67" t="s">
        <v>23</v>
      </c>
      <c r="L65" s="68" t="s">
        <v>24</v>
      </c>
      <c r="M65" s="29"/>
      <c r="N65" s="33"/>
      <c r="O65" s="69" t="s">
        <v>24</v>
      </c>
      <c r="Q65" s="114"/>
    </row>
    <row r="66" spans="1:17" ht="15.75" thickBot="1" x14ac:dyDescent="0.3">
      <c r="A66" s="35"/>
      <c r="B66" s="36"/>
      <c r="C66" s="36"/>
      <c r="D66" s="37" t="s">
        <v>44</v>
      </c>
      <c r="E66" s="70"/>
      <c r="F66" s="81" t="s">
        <v>29</v>
      </c>
      <c r="G66" s="38" t="s">
        <v>9</v>
      </c>
      <c r="H66" s="82" t="s">
        <v>7</v>
      </c>
      <c r="I66" s="71" t="s">
        <v>14</v>
      </c>
      <c r="J66" s="71" t="s">
        <v>14</v>
      </c>
      <c r="K66" s="71" t="s">
        <v>14</v>
      </c>
      <c r="L66" s="72" t="s">
        <v>25</v>
      </c>
      <c r="M66" s="36" t="s">
        <v>16</v>
      </c>
      <c r="N66" s="41" t="s">
        <v>7</v>
      </c>
      <c r="O66" s="42" t="s">
        <v>27</v>
      </c>
      <c r="Q66" s="108"/>
    </row>
    <row r="67" spans="1:17" x14ac:dyDescent="0.25">
      <c r="A67" s="45">
        <v>40</v>
      </c>
      <c r="B67" s="46">
        <v>76111604</v>
      </c>
      <c r="C67" s="73" t="s">
        <v>41</v>
      </c>
      <c r="D67" s="97">
        <v>11851501</v>
      </c>
      <c r="E67" s="75" t="s">
        <v>43</v>
      </c>
      <c r="F67" s="51" t="s">
        <v>11</v>
      </c>
      <c r="G67" s="51" t="s">
        <v>35</v>
      </c>
      <c r="H67" s="52">
        <v>4</v>
      </c>
      <c r="I67" s="49">
        <v>18</v>
      </c>
      <c r="J67" s="49"/>
      <c r="K67" s="49"/>
      <c r="L67" s="50">
        <f>I67+J67+K67</f>
        <v>18</v>
      </c>
      <c r="M67" s="17">
        <v>17</v>
      </c>
      <c r="N67" s="101">
        <f t="shared" ref="N67:N75" si="6">M67*H67</f>
        <v>68</v>
      </c>
      <c r="O67" s="20">
        <v>0</v>
      </c>
      <c r="Q67" s="110">
        <f>+M67</f>
        <v>17</v>
      </c>
    </row>
    <row r="68" spans="1:17" x14ac:dyDescent="0.25">
      <c r="A68" s="45">
        <v>41</v>
      </c>
      <c r="B68" s="46">
        <v>76111604</v>
      </c>
      <c r="C68" s="73" t="s">
        <v>41</v>
      </c>
      <c r="D68" s="97">
        <v>11851502</v>
      </c>
      <c r="E68" s="75" t="s">
        <v>43</v>
      </c>
      <c r="F68" s="51" t="s">
        <v>11</v>
      </c>
      <c r="G68" s="51" t="s">
        <v>36</v>
      </c>
      <c r="H68" s="52">
        <v>2</v>
      </c>
      <c r="I68" s="53"/>
      <c r="J68" s="53"/>
      <c r="K68" s="53"/>
      <c r="L68" s="54">
        <f>I68+J68+K68</f>
        <v>0</v>
      </c>
      <c r="M68" s="17">
        <v>22.7</v>
      </c>
      <c r="N68" s="101">
        <f t="shared" si="6"/>
        <v>45.4</v>
      </c>
      <c r="O68" s="20">
        <v>0</v>
      </c>
      <c r="Q68" s="110">
        <f>+M68/2</f>
        <v>11.35</v>
      </c>
    </row>
    <row r="69" spans="1:17" x14ac:dyDescent="0.25">
      <c r="A69" s="45">
        <v>42</v>
      </c>
      <c r="B69" s="46">
        <v>76111604</v>
      </c>
      <c r="C69" s="73" t="s">
        <v>41</v>
      </c>
      <c r="D69" s="97">
        <v>11851502</v>
      </c>
      <c r="E69" s="75" t="s">
        <v>43</v>
      </c>
      <c r="F69" s="51" t="s">
        <v>11</v>
      </c>
      <c r="G69" s="51" t="s">
        <v>37</v>
      </c>
      <c r="H69" s="52">
        <v>1</v>
      </c>
      <c r="I69" s="53"/>
      <c r="J69" s="53">
        <v>1</v>
      </c>
      <c r="K69" s="53"/>
      <c r="L69" s="54">
        <f t="shared" ref="L69:L75" si="7">I69+J69+K69</f>
        <v>1</v>
      </c>
      <c r="M69" s="17">
        <v>26.61</v>
      </c>
      <c r="N69" s="101">
        <f t="shared" si="6"/>
        <v>26.61</v>
      </c>
      <c r="O69" s="20">
        <v>0</v>
      </c>
      <c r="Q69" s="110">
        <f>+M69/4</f>
        <v>6.6524999999999999</v>
      </c>
    </row>
    <row r="70" spans="1:17" x14ac:dyDescent="0.25">
      <c r="A70" s="45">
        <v>43</v>
      </c>
      <c r="B70" s="46">
        <v>76111604</v>
      </c>
      <c r="C70" s="73" t="s">
        <v>41</v>
      </c>
      <c r="D70" s="97">
        <v>111152001</v>
      </c>
      <c r="E70" s="75" t="s">
        <v>43</v>
      </c>
      <c r="F70" s="51" t="s">
        <v>32</v>
      </c>
      <c r="G70" s="51" t="s">
        <v>35</v>
      </c>
      <c r="H70" s="52">
        <v>4</v>
      </c>
      <c r="I70" s="53">
        <v>41</v>
      </c>
      <c r="J70" s="53"/>
      <c r="K70" s="53"/>
      <c r="L70" s="54">
        <f t="shared" si="7"/>
        <v>41</v>
      </c>
      <c r="M70" s="17">
        <v>22.67</v>
      </c>
      <c r="N70" s="101">
        <f t="shared" si="6"/>
        <v>90.68</v>
      </c>
      <c r="O70" s="20">
        <v>0</v>
      </c>
      <c r="Q70" s="110">
        <f>+M70</f>
        <v>22.67</v>
      </c>
    </row>
    <row r="71" spans="1:17" x14ac:dyDescent="0.25">
      <c r="A71" s="45">
        <v>44</v>
      </c>
      <c r="B71" s="46">
        <v>76111604</v>
      </c>
      <c r="C71" s="73" t="s">
        <v>41</v>
      </c>
      <c r="D71" s="97">
        <v>111152002</v>
      </c>
      <c r="E71" s="75" t="s">
        <v>43</v>
      </c>
      <c r="F71" s="51" t="s">
        <v>32</v>
      </c>
      <c r="G71" s="51" t="s">
        <v>36</v>
      </c>
      <c r="H71" s="52">
        <v>2</v>
      </c>
      <c r="I71" s="53">
        <v>14</v>
      </c>
      <c r="J71" s="53"/>
      <c r="K71" s="53"/>
      <c r="L71" s="54">
        <f t="shared" si="7"/>
        <v>14</v>
      </c>
      <c r="M71" s="17">
        <v>26</v>
      </c>
      <c r="N71" s="101">
        <f t="shared" si="6"/>
        <v>52</v>
      </c>
      <c r="O71" s="20">
        <v>0</v>
      </c>
      <c r="Q71" s="110">
        <f>+M71/2</f>
        <v>13</v>
      </c>
    </row>
    <row r="72" spans="1:17" x14ac:dyDescent="0.25">
      <c r="A72" s="45">
        <v>45</v>
      </c>
      <c r="B72" s="46">
        <v>76111604</v>
      </c>
      <c r="C72" s="73" t="s">
        <v>41</v>
      </c>
      <c r="D72" s="97">
        <v>111152004</v>
      </c>
      <c r="E72" s="75" t="s">
        <v>43</v>
      </c>
      <c r="F72" s="51" t="s">
        <v>32</v>
      </c>
      <c r="G72" s="51" t="s">
        <v>37</v>
      </c>
      <c r="H72" s="52">
        <v>1</v>
      </c>
      <c r="I72" s="53"/>
      <c r="J72" s="53">
        <v>1</v>
      </c>
      <c r="K72" s="53"/>
      <c r="L72" s="54">
        <f t="shared" si="7"/>
        <v>1</v>
      </c>
      <c r="M72" s="17">
        <v>30</v>
      </c>
      <c r="N72" s="101">
        <f t="shared" si="6"/>
        <v>30</v>
      </c>
      <c r="O72" s="20">
        <v>0</v>
      </c>
      <c r="Q72" s="110">
        <f>+M72/4</f>
        <v>7.5</v>
      </c>
    </row>
    <row r="73" spans="1:17" x14ac:dyDescent="0.25">
      <c r="A73" s="45">
        <v>46</v>
      </c>
      <c r="B73" s="46">
        <v>76111604</v>
      </c>
      <c r="C73" s="73" t="s">
        <v>41</v>
      </c>
      <c r="D73" s="97">
        <v>111502501</v>
      </c>
      <c r="E73" s="75" t="s">
        <v>43</v>
      </c>
      <c r="F73" s="51" t="s">
        <v>13</v>
      </c>
      <c r="G73" s="51" t="s">
        <v>35</v>
      </c>
      <c r="H73" s="52">
        <v>4</v>
      </c>
      <c r="I73" s="53">
        <v>51</v>
      </c>
      <c r="J73" s="53"/>
      <c r="K73" s="53"/>
      <c r="L73" s="54">
        <f t="shared" si="7"/>
        <v>51</v>
      </c>
      <c r="M73" s="17">
        <v>27</v>
      </c>
      <c r="N73" s="101">
        <f t="shared" si="6"/>
        <v>108</v>
      </c>
      <c r="O73" s="20">
        <v>0</v>
      </c>
      <c r="Q73" s="110">
        <f>+M73</f>
        <v>27</v>
      </c>
    </row>
    <row r="74" spans="1:17" x14ac:dyDescent="0.25">
      <c r="A74" s="45">
        <v>47</v>
      </c>
      <c r="B74" s="46">
        <v>76111604</v>
      </c>
      <c r="C74" s="73" t="s">
        <v>41</v>
      </c>
      <c r="D74" s="97">
        <v>111502502</v>
      </c>
      <c r="E74" s="75" t="s">
        <v>43</v>
      </c>
      <c r="F74" s="51" t="s">
        <v>13</v>
      </c>
      <c r="G74" s="51" t="s">
        <v>36</v>
      </c>
      <c r="H74" s="52">
        <v>2</v>
      </c>
      <c r="I74" s="53">
        <v>2</v>
      </c>
      <c r="J74" s="53"/>
      <c r="K74" s="53"/>
      <c r="L74" s="54">
        <f t="shared" si="7"/>
        <v>2</v>
      </c>
      <c r="M74" s="17">
        <v>35</v>
      </c>
      <c r="N74" s="101">
        <f t="shared" si="6"/>
        <v>70</v>
      </c>
      <c r="O74" s="20">
        <v>0</v>
      </c>
      <c r="Q74" s="110">
        <f>+M74/2</f>
        <v>17.5</v>
      </c>
    </row>
    <row r="75" spans="1:17" ht="15.75" thickBot="1" x14ac:dyDescent="0.3">
      <c r="A75" s="56">
        <v>48</v>
      </c>
      <c r="B75" s="57">
        <v>76111604</v>
      </c>
      <c r="C75" s="74" t="s">
        <v>41</v>
      </c>
      <c r="D75" s="98">
        <v>111502504</v>
      </c>
      <c r="E75" s="75" t="s">
        <v>43</v>
      </c>
      <c r="F75" s="58" t="s">
        <v>13</v>
      </c>
      <c r="G75" s="58" t="s">
        <v>37</v>
      </c>
      <c r="H75" s="59">
        <v>1</v>
      </c>
      <c r="I75" s="55">
        <v>11</v>
      </c>
      <c r="J75" s="55">
        <v>3</v>
      </c>
      <c r="K75" s="55"/>
      <c r="L75" s="54">
        <f t="shared" si="7"/>
        <v>14</v>
      </c>
      <c r="M75" s="18">
        <v>40</v>
      </c>
      <c r="N75" s="101">
        <f t="shared" si="6"/>
        <v>40</v>
      </c>
      <c r="O75" s="20">
        <v>0</v>
      </c>
      <c r="Q75" s="110">
        <f>+M75/4</f>
        <v>10</v>
      </c>
    </row>
    <row r="76" spans="1:17" ht="15.75" thickBot="1" x14ac:dyDescent="0.3">
      <c r="A76" s="118" t="s">
        <v>34</v>
      </c>
      <c r="B76" s="119"/>
      <c r="C76" s="120"/>
      <c r="D76" s="120"/>
      <c r="E76" s="120"/>
      <c r="F76" s="120"/>
      <c r="G76" s="121"/>
      <c r="H76" s="2"/>
      <c r="I76" s="2"/>
      <c r="J76" s="2"/>
      <c r="K76" s="2"/>
      <c r="L76" s="2"/>
      <c r="M76" s="5"/>
      <c r="N76" s="103">
        <f>SUM(N67:N75)</f>
        <v>530.69000000000005</v>
      </c>
      <c r="O76" s="9"/>
      <c r="Q76" s="111"/>
    </row>
    <row r="77" spans="1:17" ht="15.75" thickBot="1" x14ac:dyDescent="0.3">
      <c r="A77" s="122" t="s">
        <v>49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85"/>
      <c r="Q77" s="112"/>
    </row>
    <row r="78" spans="1:17" ht="30" x14ac:dyDescent="0.25">
      <c r="A78" s="22" t="s">
        <v>1</v>
      </c>
      <c r="B78" s="23" t="s">
        <v>50</v>
      </c>
      <c r="C78" s="23" t="s">
        <v>30</v>
      </c>
      <c r="D78" s="23" t="s">
        <v>28</v>
      </c>
      <c r="E78" s="62" t="s">
        <v>31</v>
      </c>
      <c r="F78" s="24" t="s">
        <v>10</v>
      </c>
      <c r="G78" s="24" t="s">
        <v>5</v>
      </c>
      <c r="H78" s="76" t="s">
        <v>8</v>
      </c>
      <c r="I78" s="77" t="s">
        <v>2</v>
      </c>
      <c r="J78" s="77" t="s">
        <v>2</v>
      </c>
      <c r="K78" s="77" t="s">
        <v>2</v>
      </c>
      <c r="L78" s="78" t="s">
        <v>2</v>
      </c>
      <c r="M78" s="65" t="s">
        <v>15</v>
      </c>
      <c r="N78" s="66" t="s">
        <v>3</v>
      </c>
      <c r="O78" s="27" t="s">
        <v>26</v>
      </c>
      <c r="Q78" s="106"/>
    </row>
    <row r="79" spans="1:17" x14ac:dyDescent="0.25">
      <c r="A79" s="28"/>
      <c r="B79" s="29"/>
      <c r="C79" s="29"/>
      <c r="D79" s="29"/>
      <c r="E79" s="62"/>
      <c r="F79" s="30" t="s">
        <v>45</v>
      </c>
      <c r="G79" s="79"/>
      <c r="H79" s="80"/>
      <c r="I79" s="67" t="s">
        <v>21</v>
      </c>
      <c r="J79" s="67" t="s">
        <v>22</v>
      </c>
      <c r="K79" s="67" t="s">
        <v>23</v>
      </c>
      <c r="L79" s="68" t="s">
        <v>24</v>
      </c>
      <c r="M79" s="29"/>
      <c r="N79" s="33"/>
      <c r="O79" s="69" t="s">
        <v>24</v>
      </c>
      <c r="Q79" s="114"/>
    </row>
    <row r="80" spans="1:17" ht="15.75" thickBot="1" x14ac:dyDescent="0.3">
      <c r="A80" s="35"/>
      <c r="B80" s="36"/>
      <c r="C80" s="36"/>
      <c r="D80" s="37" t="s">
        <v>44</v>
      </c>
      <c r="E80" s="70"/>
      <c r="F80" s="81"/>
      <c r="G80" s="38" t="s">
        <v>9</v>
      </c>
      <c r="H80" s="82" t="s">
        <v>7</v>
      </c>
      <c r="I80" s="71" t="s">
        <v>14</v>
      </c>
      <c r="J80" s="71" t="s">
        <v>14</v>
      </c>
      <c r="K80" s="71" t="s">
        <v>14</v>
      </c>
      <c r="L80" s="72" t="s">
        <v>25</v>
      </c>
      <c r="M80" s="36" t="s">
        <v>16</v>
      </c>
      <c r="N80" s="41" t="s">
        <v>7</v>
      </c>
      <c r="O80" s="42" t="s">
        <v>27</v>
      </c>
      <c r="Q80" s="108"/>
    </row>
    <row r="81" spans="1:17" x14ac:dyDescent="0.25">
      <c r="A81" s="45">
        <v>49</v>
      </c>
      <c r="B81" s="46">
        <v>76111604</v>
      </c>
      <c r="C81" s="73" t="s">
        <v>40</v>
      </c>
      <c r="D81" s="97">
        <v>80021</v>
      </c>
      <c r="E81" s="13" t="s">
        <v>54</v>
      </c>
      <c r="F81" s="83" t="s">
        <v>46</v>
      </c>
      <c r="G81" s="51" t="s">
        <v>35</v>
      </c>
      <c r="H81" s="52">
        <v>4</v>
      </c>
      <c r="I81" s="49">
        <v>7</v>
      </c>
      <c r="J81" s="49"/>
      <c r="K81" s="49"/>
      <c r="L81" s="50">
        <f>I81+J81+K81</f>
        <v>7</v>
      </c>
      <c r="M81" s="17">
        <v>18</v>
      </c>
      <c r="N81" s="101">
        <f t="shared" ref="N81:N86" si="8">M81*H81</f>
        <v>72</v>
      </c>
      <c r="O81" s="20">
        <v>0</v>
      </c>
      <c r="Q81" s="110">
        <f>+M81</f>
        <v>18</v>
      </c>
    </row>
    <row r="82" spans="1:17" x14ac:dyDescent="0.25">
      <c r="A82" s="45">
        <v>50</v>
      </c>
      <c r="B82" s="46">
        <v>76111604</v>
      </c>
      <c r="C82" s="73" t="s">
        <v>40</v>
      </c>
      <c r="D82" s="97">
        <v>80022</v>
      </c>
      <c r="E82" s="13" t="s">
        <v>54</v>
      </c>
      <c r="F82" s="83" t="s">
        <v>46</v>
      </c>
      <c r="G82" s="51" t="s">
        <v>36</v>
      </c>
      <c r="H82" s="52">
        <v>2</v>
      </c>
      <c r="I82" s="53">
        <v>7</v>
      </c>
      <c r="J82" s="53"/>
      <c r="K82" s="53"/>
      <c r="L82" s="54">
        <f>I82+J82+K82</f>
        <v>7</v>
      </c>
      <c r="M82" s="17">
        <v>19</v>
      </c>
      <c r="N82" s="101">
        <f t="shared" si="8"/>
        <v>38</v>
      </c>
      <c r="O82" s="20">
        <v>0</v>
      </c>
      <c r="Q82" s="110">
        <f>+M82/2</f>
        <v>9.5</v>
      </c>
    </row>
    <row r="83" spans="1:17" x14ac:dyDescent="0.25">
      <c r="A83" s="45">
        <v>51</v>
      </c>
      <c r="B83" s="46">
        <v>76111604</v>
      </c>
      <c r="C83" s="73" t="s">
        <v>40</v>
      </c>
      <c r="D83" s="97">
        <v>80024</v>
      </c>
      <c r="E83" s="13" t="s">
        <v>54</v>
      </c>
      <c r="F83" s="83" t="s">
        <v>46</v>
      </c>
      <c r="G83" s="51" t="s">
        <v>37</v>
      </c>
      <c r="H83" s="52">
        <v>1</v>
      </c>
      <c r="I83" s="53">
        <v>6</v>
      </c>
      <c r="J83" s="53"/>
      <c r="K83" s="53"/>
      <c r="L83" s="54">
        <f t="shared" ref="L83:L86" si="9">I83+J83+K83</f>
        <v>6</v>
      </c>
      <c r="M83" s="17">
        <v>20</v>
      </c>
      <c r="N83" s="101">
        <f t="shared" si="8"/>
        <v>20</v>
      </c>
      <c r="O83" s="20">
        <v>0</v>
      </c>
      <c r="Q83" s="110">
        <f>+M83/4</f>
        <v>5</v>
      </c>
    </row>
    <row r="84" spans="1:17" x14ac:dyDescent="0.25">
      <c r="A84" s="45">
        <v>52</v>
      </c>
      <c r="B84" s="46">
        <v>76111604</v>
      </c>
      <c r="C84" s="73" t="s">
        <v>40</v>
      </c>
      <c r="D84" s="97">
        <v>80241</v>
      </c>
      <c r="E84" s="13" t="s">
        <v>54</v>
      </c>
      <c r="F84" s="83" t="s">
        <v>47</v>
      </c>
      <c r="G84" s="51" t="s">
        <v>35</v>
      </c>
      <c r="H84" s="52">
        <v>4</v>
      </c>
      <c r="I84" s="53">
        <v>3</v>
      </c>
      <c r="J84" s="53"/>
      <c r="K84" s="53"/>
      <c r="L84" s="54">
        <f t="shared" si="9"/>
        <v>3</v>
      </c>
      <c r="M84" s="17">
        <v>17</v>
      </c>
      <c r="N84" s="101">
        <f t="shared" si="8"/>
        <v>68</v>
      </c>
      <c r="O84" s="20">
        <v>0</v>
      </c>
      <c r="Q84" s="110">
        <f>+M84</f>
        <v>17</v>
      </c>
    </row>
    <row r="85" spans="1:17" x14ac:dyDescent="0.25">
      <c r="A85" s="45">
        <v>53</v>
      </c>
      <c r="B85" s="46">
        <v>76111604</v>
      </c>
      <c r="C85" s="73" t="s">
        <v>40</v>
      </c>
      <c r="D85" s="97">
        <v>80242</v>
      </c>
      <c r="E85" s="13" t="s">
        <v>54</v>
      </c>
      <c r="F85" s="83" t="s">
        <v>47</v>
      </c>
      <c r="G85" s="51" t="s">
        <v>36</v>
      </c>
      <c r="H85" s="52">
        <v>2</v>
      </c>
      <c r="I85" s="53">
        <v>2</v>
      </c>
      <c r="J85" s="53"/>
      <c r="K85" s="53"/>
      <c r="L85" s="54">
        <f t="shared" si="9"/>
        <v>2</v>
      </c>
      <c r="M85" s="17">
        <v>18</v>
      </c>
      <c r="N85" s="101">
        <f t="shared" si="8"/>
        <v>36</v>
      </c>
      <c r="O85" s="20">
        <v>0</v>
      </c>
      <c r="Q85" s="110">
        <f>+M85/2</f>
        <v>9</v>
      </c>
    </row>
    <row r="86" spans="1:17" ht="15.75" thickBot="1" x14ac:dyDescent="0.3">
      <c r="A86" s="45">
        <v>54</v>
      </c>
      <c r="B86" s="46">
        <v>76111604</v>
      </c>
      <c r="C86" s="73" t="s">
        <v>40</v>
      </c>
      <c r="D86" s="97">
        <v>80244</v>
      </c>
      <c r="E86" s="13" t="s">
        <v>54</v>
      </c>
      <c r="F86" s="83" t="s">
        <v>47</v>
      </c>
      <c r="G86" s="51" t="s">
        <v>37</v>
      </c>
      <c r="H86" s="52">
        <v>1</v>
      </c>
      <c r="I86" s="55"/>
      <c r="J86" s="55"/>
      <c r="K86" s="55"/>
      <c r="L86" s="54">
        <f t="shared" si="9"/>
        <v>0</v>
      </c>
      <c r="M86" s="17">
        <v>19</v>
      </c>
      <c r="N86" s="101">
        <f t="shared" si="8"/>
        <v>19</v>
      </c>
      <c r="O86" s="20">
        <v>0</v>
      </c>
      <c r="Q86" s="110">
        <f>+M86/4</f>
        <v>4.75</v>
      </c>
    </row>
    <row r="87" spans="1:17" ht="15.75" thickBot="1" x14ac:dyDescent="0.3">
      <c r="A87" s="118" t="s">
        <v>48</v>
      </c>
      <c r="B87" s="119"/>
      <c r="C87" s="120"/>
      <c r="D87" s="120"/>
      <c r="E87" s="120"/>
      <c r="F87" s="120"/>
      <c r="G87" s="121"/>
      <c r="H87" s="2"/>
      <c r="I87" s="2"/>
      <c r="J87" s="2"/>
      <c r="K87" s="2"/>
      <c r="L87" s="2"/>
      <c r="M87" s="5"/>
      <c r="N87" s="103">
        <f>SUM(N81:N86)</f>
        <v>253</v>
      </c>
      <c r="O87" s="9"/>
      <c r="Q87" s="111"/>
    </row>
    <row r="88" spans="1:17" ht="15.75" thickBot="1" x14ac:dyDescent="0.3">
      <c r="A88" s="86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5"/>
      <c r="Q88" s="112"/>
    </row>
    <row r="89" spans="1:17" ht="15.75" thickBot="1" x14ac:dyDescent="0.3">
      <c r="A89" s="88" t="s">
        <v>20</v>
      </c>
      <c r="B89" s="89"/>
      <c r="C89" s="89"/>
      <c r="D89" s="89"/>
      <c r="E89" s="89"/>
      <c r="F89" s="90"/>
      <c r="G89" s="90"/>
      <c r="H89" s="3"/>
      <c r="I89" s="3"/>
      <c r="J89" s="3"/>
      <c r="K89" s="3"/>
      <c r="L89" s="3"/>
      <c r="M89" s="8"/>
      <c r="N89" s="84">
        <f>N28+N48+N62+N76+N87</f>
        <v>3058.81</v>
      </c>
      <c r="Q89" s="115"/>
    </row>
  </sheetData>
  <mergeCells count="10">
    <mergeCell ref="A1:Q1"/>
    <mergeCell ref="A87:G87"/>
    <mergeCell ref="A76:G76"/>
    <mergeCell ref="A9:N9"/>
    <mergeCell ref="A29:N29"/>
    <mergeCell ref="A49:N49"/>
    <mergeCell ref="A63:N63"/>
    <mergeCell ref="A28:G28"/>
    <mergeCell ref="A62:G62"/>
    <mergeCell ref="A77:N7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&amp;L&amp;"-,Fed"&amp;10Sagsnr.: 88.12.00-P20-2-19&amp;R&amp;"-,Fed"&amp;10&amp;F</oddHeader>
    <oddFooter>&amp;L&amp;"-,Fed"&amp;10Fællesindkøb Nord - Leje og vask af måtter&amp;R&amp;"-,Fed"&amp;10Side &amp;P af &amp;N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tabSelected="1" workbookViewId="0">
      <selection sqref="A1:Q1"/>
    </sheetView>
  </sheetViews>
  <sheetFormatPr defaultRowHeight="15" x14ac:dyDescent="0.25"/>
  <cols>
    <col min="1" max="1" width="32.85546875" bestFit="1" customWidth="1"/>
    <col min="3" max="3" width="15.85546875" bestFit="1" customWidth="1"/>
    <col min="4" max="4" width="13.140625" bestFit="1" customWidth="1"/>
    <col min="5" max="5" width="18.28515625" bestFit="1" customWidth="1"/>
    <col min="6" max="6" width="10.28515625" customWidth="1"/>
    <col min="7" max="7" width="15.28515625" bestFit="1" customWidth="1"/>
    <col min="8" max="8" width="14" bestFit="1" customWidth="1"/>
    <col min="9" max="12" width="16.7109375" bestFit="1" customWidth="1"/>
    <col min="13" max="13" width="12.85546875" bestFit="1" customWidth="1"/>
    <col min="15" max="15" width="14.7109375" customWidth="1"/>
    <col min="17" max="17" width="15.7109375" style="105" bestFit="1" customWidth="1"/>
  </cols>
  <sheetData>
    <row r="1" spans="1:17" ht="19.5" x14ac:dyDescent="0.3">
      <c r="A1" s="117" t="s">
        <v>58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x14ac:dyDescent="0.25">
      <c r="A2" s="116" t="s">
        <v>60</v>
      </c>
    </row>
    <row r="4" spans="1:17" x14ac:dyDescent="0.25">
      <c r="A4" s="1" t="s">
        <v>0</v>
      </c>
      <c r="B4" s="1"/>
      <c r="C4" s="1"/>
      <c r="D4" s="1"/>
      <c r="E4" s="1"/>
    </row>
    <row r="5" spans="1:17" x14ac:dyDescent="0.25">
      <c r="A5" s="1"/>
      <c r="B5" s="1"/>
      <c r="C5" s="1"/>
      <c r="D5" s="1"/>
      <c r="E5" s="1"/>
    </row>
    <row r="6" spans="1:17" x14ac:dyDescent="0.25">
      <c r="A6" s="124" t="s">
        <v>61</v>
      </c>
      <c r="B6" s="124">
        <v>-0.34</v>
      </c>
      <c r="C6" s="1"/>
      <c r="D6" s="1"/>
      <c r="E6" s="1"/>
    </row>
    <row r="7" spans="1:17" x14ac:dyDescent="0.25">
      <c r="A7" s="125" t="s">
        <v>62</v>
      </c>
      <c r="B7" s="125">
        <v>1.42</v>
      </c>
    </row>
    <row r="8" spans="1:17" ht="15.75" thickBot="1" x14ac:dyDescent="0.3">
      <c r="A8" s="126" t="s">
        <v>63</v>
      </c>
      <c r="B8" s="126">
        <f>+B6+B7</f>
        <v>1.0799999999999998</v>
      </c>
    </row>
    <row r="9" spans="1:17" ht="16.5" thickTop="1" thickBot="1" x14ac:dyDescent="0.3">
      <c r="A9" s="127">
        <v>1.0107999999999999</v>
      </c>
    </row>
    <row r="10" spans="1:17" ht="15.75" thickBot="1" x14ac:dyDescent="0.3">
      <c r="A10" s="122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85"/>
    </row>
    <row r="11" spans="1:17" ht="30" x14ac:dyDescent="0.25">
      <c r="A11" s="22" t="s">
        <v>1</v>
      </c>
      <c r="B11" s="23" t="s">
        <v>50</v>
      </c>
      <c r="C11" s="23" t="s">
        <v>30</v>
      </c>
      <c r="D11" s="23" t="s">
        <v>28</v>
      </c>
      <c r="E11" s="23" t="s">
        <v>31</v>
      </c>
      <c r="F11" s="24" t="s">
        <v>10</v>
      </c>
      <c r="G11" s="24" t="s">
        <v>5</v>
      </c>
      <c r="H11" s="25" t="s">
        <v>8</v>
      </c>
      <c r="I11" s="24" t="s">
        <v>2</v>
      </c>
      <c r="J11" s="24" t="s">
        <v>2</v>
      </c>
      <c r="K11" s="24" t="s">
        <v>2</v>
      </c>
      <c r="L11" s="26" t="s">
        <v>2</v>
      </c>
      <c r="M11" s="23" t="s">
        <v>15</v>
      </c>
      <c r="N11" s="26" t="s">
        <v>3</v>
      </c>
      <c r="O11" s="27" t="s">
        <v>26</v>
      </c>
      <c r="Q11" s="106"/>
    </row>
    <row r="12" spans="1:17" x14ac:dyDescent="0.25">
      <c r="A12" s="28"/>
      <c r="B12" s="29"/>
      <c r="C12" s="29"/>
      <c r="D12" s="29"/>
      <c r="E12" s="29"/>
      <c r="F12" s="30"/>
      <c r="G12" s="30"/>
      <c r="H12" s="31"/>
      <c r="I12" s="30" t="s">
        <v>21</v>
      </c>
      <c r="J12" s="30" t="s">
        <v>22</v>
      </c>
      <c r="K12" s="30" t="s">
        <v>23</v>
      </c>
      <c r="L12" s="32" t="s">
        <v>24</v>
      </c>
      <c r="M12" s="29"/>
      <c r="N12" s="33"/>
      <c r="O12" s="34" t="s">
        <v>24</v>
      </c>
      <c r="Q12" s="107"/>
    </row>
    <row r="13" spans="1:17" ht="15.75" thickBot="1" x14ac:dyDescent="0.3">
      <c r="A13" s="35"/>
      <c r="B13" s="36"/>
      <c r="C13" s="36"/>
      <c r="D13" s="37" t="s">
        <v>44</v>
      </c>
      <c r="E13" s="36"/>
      <c r="F13" s="38" t="s">
        <v>29</v>
      </c>
      <c r="G13" s="38" t="s">
        <v>9</v>
      </c>
      <c r="H13" s="39" t="s">
        <v>7</v>
      </c>
      <c r="I13" s="38" t="s">
        <v>14</v>
      </c>
      <c r="J13" s="38" t="s">
        <v>14</v>
      </c>
      <c r="K13" s="38" t="s">
        <v>14</v>
      </c>
      <c r="L13" s="40" t="s">
        <v>25</v>
      </c>
      <c r="M13" s="36" t="s">
        <v>16</v>
      </c>
      <c r="N13" s="41" t="s">
        <v>7</v>
      </c>
      <c r="O13" s="42" t="s">
        <v>27</v>
      </c>
      <c r="Q13" s="107" t="s">
        <v>57</v>
      </c>
    </row>
    <row r="14" spans="1:17" x14ac:dyDescent="0.25">
      <c r="A14" s="43">
        <v>1</v>
      </c>
      <c r="B14" s="44">
        <v>76111604</v>
      </c>
      <c r="C14" s="91" t="s">
        <v>51</v>
      </c>
      <c r="D14" s="92">
        <v>210085851</v>
      </c>
      <c r="E14" s="91" t="s">
        <v>55</v>
      </c>
      <c r="F14" s="47" t="s">
        <v>4</v>
      </c>
      <c r="G14" s="47" t="s">
        <v>35</v>
      </c>
      <c r="H14" s="48">
        <v>4</v>
      </c>
      <c r="I14" s="49">
        <v>16</v>
      </c>
      <c r="J14" s="49">
        <v>1</v>
      </c>
      <c r="K14" s="49">
        <v>1</v>
      </c>
      <c r="L14" s="50">
        <f>I14+J14+K14</f>
        <v>18</v>
      </c>
      <c r="M14" s="14">
        <f>+'15.06.2020'!M13*'01.07.2021'!$A$9</f>
        <v>16.708524000000001</v>
      </c>
      <c r="N14" s="101">
        <f t="shared" ref="N14:N28" si="0">M14*H14</f>
        <v>66.834096000000002</v>
      </c>
      <c r="O14" s="19">
        <v>0</v>
      </c>
      <c r="Q14" s="109">
        <f>+M14</f>
        <v>16.708524000000001</v>
      </c>
    </row>
    <row r="15" spans="1:17" x14ac:dyDescent="0.25">
      <c r="A15" s="45">
        <v>2</v>
      </c>
      <c r="B15" s="46">
        <v>76111604</v>
      </c>
      <c r="C15" s="91" t="s">
        <v>51</v>
      </c>
      <c r="D15" s="93">
        <v>210085852</v>
      </c>
      <c r="E15" s="91" t="s">
        <v>53</v>
      </c>
      <c r="F15" s="51" t="s">
        <v>4</v>
      </c>
      <c r="G15" s="51" t="s">
        <v>36</v>
      </c>
      <c r="H15" s="52">
        <v>2</v>
      </c>
      <c r="I15" s="53">
        <v>7</v>
      </c>
      <c r="J15" s="53"/>
      <c r="K15" s="53">
        <v>1</v>
      </c>
      <c r="L15" s="54">
        <f>I15+J15+K15</f>
        <v>8</v>
      </c>
      <c r="M15" s="14">
        <f>+'15.06.2020'!M14*'01.07.2021'!$A$9</f>
        <v>20.579887999999997</v>
      </c>
      <c r="N15" s="102">
        <f t="shared" si="0"/>
        <v>41.159775999999994</v>
      </c>
      <c r="O15" s="20">
        <v>0</v>
      </c>
      <c r="Q15" s="110">
        <f>+M15/2</f>
        <v>10.289943999999998</v>
      </c>
    </row>
    <row r="16" spans="1:17" x14ac:dyDescent="0.25">
      <c r="A16" s="45">
        <v>3</v>
      </c>
      <c r="B16" s="46">
        <v>76111604</v>
      </c>
      <c r="C16" s="91" t="s">
        <v>51</v>
      </c>
      <c r="D16" s="93">
        <v>210085854</v>
      </c>
      <c r="E16" s="91" t="s">
        <v>53</v>
      </c>
      <c r="F16" s="51" t="s">
        <v>4</v>
      </c>
      <c r="G16" s="51" t="s">
        <v>37</v>
      </c>
      <c r="H16" s="52">
        <v>1</v>
      </c>
      <c r="I16" s="53">
        <v>5</v>
      </c>
      <c r="J16" s="53"/>
      <c r="K16" s="53">
        <v>13</v>
      </c>
      <c r="L16" s="54">
        <f>I16+J16+K16</f>
        <v>18</v>
      </c>
      <c r="M16" s="14">
        <f>+'15.06.2020'!M15*'01.07.2021'!$A$9</f>
        <v>22.753108000000001</v>
      </c>
      <c r="N16" s="102">
        <f t="shared" si="0"/>
        <v>22.753108000000001</v>
      </c>
      <c r="O16" s="20">
        <v>0</v>
      </c>
      <c r="Q16" s="110">
        <f>+M16/4</f>
        <v>5.6882770000000002</v>
      </c>
    </row>
    <row r="17" spans="1:17" x14ac:dyDescent="0.25">
      <c r="A17" s="45">
        <v>4</v>
      </c>
      <c r="B17" s="46">
        <v>76111604</v>
      </c>
      <c r="C17" s="91" t="s">
        <v>51</v>
      </c>
      <c r="D17" s="93">
        <v>2100851501</v>
      </c>
      <c r="E17" s="91" t="s">
        <v>53</v>
      </c>
      <c r="F17" s="51" t="s">
        <v>11</v>
      </c>
      <c r="G17" s="51" t="s">
        <v>35</v>
      </c>
      <c r="H17" s="52">
        <v>4</v>
      </c>
      <c r="I17" s="53">
        <v>16</v>
      </c>
      <c r="J17" s="53">
        <v>2</v>
      </c>
      <c r="K17" s="53"/>
      <c r="L17" s="54">
        <f t="shared" ref="L17:L28" si="1">I17+J17+K17</f>
        <v>18</v>
      </c>
      <c r="M17" s="14">
        <f>+'15.06.2020'!M16*'01.07.2021'!$A$9</f>
        <v>19.771247999999996</v>
      </c>
      <c r="N17" s="102">
        <f t="shared" si="0"/>
        <v>79.084991999999986</v>
      </c>
      <c r="O17" s="20">
        <v>0</v>
      </c>
      <c r="Q17" s="110">
        <f>+M17</f>
        <v>19.771247999999996</v>
      </c>
    </row>
    <row r="18" spans="1:17" x14ac:dyDescent="0.25">
      <c r="A18" s="45">
        <v>5</v>
      </c>
      <c r="B18" s="46">
        <v>76111604</v>
      </c>
      <c r="C18" s="91" t="s">
        <v>51</v>
      </c>
      <c r="D18" s="93">
        <v>2100851502</v>
      </c>
      <c r="E18" s="91" t="s">
        <v>53</v>
      </c>
      <c r="F18" s="51" t="s">
        <v>11</v>
      </c>
      <c r="G18" s="51" t="s">
        <v>36</v>
      </c>
      <c r="H18" s="52">
        <v>2</v>
      </c>
      <c r="I18" s="53">
        <v>39</v>
      </c>
      <c r="J18" s="53"/>
      <c r="K18" s="53">
        <v>6</v>
      </c>
      <c r="L18" s="54">
        <f t="shared" si="1"/>
        <v>45</v>
      </c>
      <c r="M18" s="14">
        <f>+'15.06.2020'!M17*'01.07.2021'!$A$9</f>
        <v>25.239675999999996</v>
      </c>
      <c r="N18" s="102">
        <f t="shared" si="0"/>
        <v>50.479351999999992</v>
      </c>
      <c r="O18" s="20">
        <v>0</v>
      </c>
      <c r="Q18" s="110">
        <f>+M18/2</f>
        <v>12.619837999999998</v>
      </c>
    </row>
    <row r="19" spans="1:17" x14ac:dyDescent="0.25">
      <c r="A19" s="45">
        <v>6</v>
      </c>
      <c r="B19" s="46">
        <v>76111604</v>
      </c>
      <c r="C19" s="91" t="s">
        <v>51</v>
      </c>
      <c r="D19" s="93">
        <v>2100851504</v>
      </c>
      <c r="E19" s="91" t="s">
        <v>53</v>
      </c>
      <c r="F19" s="51" t="s">
        <v>11</v>
      </c>
      <c r="G19" s="51" t="s">
        <v>37</v>
      </c>
      <c r="H19" s="52">
        <v>1</v>
      </c>
      <c r="I19" s="53">
        <v>7</v>
      </c>
      <c r="J19" s="53"/>
      <c r="K19" s="53">
        <v>14</v>
      </c>
      <c r="L19" s="54">
        <f t="shared" si="1"/>
        <v>21</v>
      </c>
      <c r="M19" s="14">
        <f>+'15.06.2020'!M18*'01.07.2021'!$A$9</f>
        <v>29.586115999999997</v>
      </c>
      <c r="N19" s="102">
        <f t="shared" si="0"/>
        <v>29.586115999999997</v>
      </c>
      <c r="O19" s="20">
        <v>0</v>
      </c>
      <c r="Q19" s="110">
        <f>+M19/4</f>
        <v>7.3965289999999992</v>
      </c>
    </row>
    <row r="20" spans="1:17" x14ac:dyDescent="0.25">
      <c r="A20" s="45">
        <v>7</v>
      </c>
      <c r="B20" s="46">
        <v>76111604</v>
      </c>
      <c r="C20" s="91" t="s">
        <v>51</v>
      </c>
      <c r="D20" s="93">
        <v>2100853001</v>
      </c>
      <c r="E20" s="91" t="s">
        <v>53</v>
      </c>
      <c r="F20" s="51" t="s">
        <v>12</v>
      </c>
      <c r="G20" s="51" t="s">
        <v>35</v>
      </c>
      <c r="H20" s="52">
        <v>4</v>
      </c>
      <c r="I20" s="53">
        <v>7</v>
      </c>
      <c r="J20" s="53"/>
      <c r="K20" s="53"/>
      <c r="L20" s="54">
        <f t="shared" si="1"/>
        <v>7</v>
      </c>
      <c r="M20" s="14">
        <f>+'15.06.2020'!M19*'01.07.2021'!$A$9</f>
        <v>25.27</v>
      </c>
      <c r="N20" s="102">
        <f t="shared" si="0"/>
        <v>101.08</v>
      </c>
      <c r="O20" s="20">
        <v>0</v>
      </c>
      <c r="Q20" s="110">
        <f>+M20</f>
        <v>25.27</v>
      </c>
    </row>
    <row r="21" spans="1:17" x14ac:dyDescent="0.25">
      <c r="A21" s="45">
        <v>8</v>
      </c>
      <c r="B21" s="46">
        <v>76111604</v>
      </c>
      <c r="C21" s="91" t="s">
        <v>51</v>
      </c>
      <c r="D21" s="93">
        <v>2100853002</v>
      </c>
      <c r="E21" s="91" t="s">
        <v>53</v>
      </c>
      <c r="F21" s="51" t="s">
        <v>12</v>
      </c>
      <c r="G21" s="51" t="s">
        <v>36</v>
      </c>
      <c r="H21" s="52">
        <v>2</v>
      </c>
      <c r="I21" s="53">
        <v>14</v>
      </c>
      <c r="J21" s="53"/>
      <c r="K21" s="53"/>
      <c r="L21" s="54">
        <f t="shared" si="1"/>
        <v>14</v>
      </c>
      <c r="M21" s="14">
        <f>+'15.06.2020'!M20*'01.07.2021'!$A$9</f>
        <v>32.345599999999997</v>
      </c>
      <c r="N21" s="102">
        <f t="shared" si="0"/>
        <v>64.691199999999995</v>
      </c>
      <c r="O21" s="20">
        <v>0</v>
      </c>
      <c r="Q21" s="110">
        <f>+M21/2</f>
        <v>16.172799999999999</v>
      </c>
    </row>
    <row r="22" spans="1:17" x14ac:dyDescent="0.25">
      <c r="A22" s="45">
        <v>9</v>
      </c>
      <c r="B22" s="46">
        <v>76111604</v>
      </c>
      <c r="C22" s="91" t="s">
        <v>51</v>
      </c>
      <c r="D22" s="93">
        <v>2100853004</v>
      </c>
      <c r="E22" s="91" t="s">
        <v>53</v>
      </c>
      <c r="F22" s="51" t="s">
        <v>12</v>
      </c>
      <c r="G22" s="51" t="s">
        <v>37</v>
      </c>
      <c r="H22" s="52">
        <v>1</v>
      </c>
      <c r="I22" s="53">
        <v>3</v>
      </c>
      <c r="J22" s="53"/>
      <c r="K22" s="53">
        <v>6</v>
      </c>
      <c r="L22" s="54">
        <f t="shared" si="1"/>
        <v>9</v>
      </c>
      <c r="M22" s="14">
        <f>+'15.06.2020'!M21*'01.07.2021'!$A$9</f>
        <v>40.431999999999995</v>
      </c>
      <c r="N22" s="102">
        <f t="shared" si="0"/>
        <v>40.431999999999995</v>
      </c>
      <c r="O22" s="20">
        <v>0</v>
      </c>
      <c r="Q22" s="110">
        <f>+M22/4</f>
        <v>10.107999999999999</v>
      </c>
    </row>
    <row r="23" spans="1:17" x14ac:dyDescent="0.25">
      <c r="A23" s="45">
        <v>10</v>
      </c>
      <c r="B23" s="46">
        <v>76111604</v>
      </c>
      <c r="C23" s="91" t="s">
        <v>51</v>
      </c>
      <c r="D23" s="93">
        <v>21001152001</v>
      </c>
      <c r="E23" s="91" t="s">
        <v>53</v>
      </c>
      <c r="F23" s="51" t="s">
        <v>32</v>
      </c>
      <c r="G23" s="51" t="s">
        <v>35</v>
      </c>
      <c r="H23" s="52">
        <v>4</v>
      </c>
      <c r="I23" s="53">
        <v>35</v>
      </c>
      <c r="J23" s="53"/>
      <c r="K23" s="53"/>
      <c r="L23" s="54">
        <f t="shared" si="1"/>
        <v>35</v>
      </c>
      <c r="M23" s="14">
        <f>+'15.06.2020'!M22*'01.07.2021'!$A$9</f>
        <v>25.27</v>
      </c>
      <c r="N23" s="102">
        <f t="shared" si="0"/>
        <v>101.08</v>
      </c>
      <c r="O23" s="20">
        <v>0</v>
      </c>
      <c r="Q23" s="110">
        <f>+M23</f>
        <v>25.27</v>
      </c>
    </row>
    <row r="24" spans="1:17" x14ac:dyDescent="0.25">
      <c r="A24" s="45">
        <v>11</v>
      </c>
      <c r="B24" s="46">
        <v>76111604</v>
      </c>
      <c r="C24" s="91" t="s">
        <v>51</v>
      </c>
      <c r="D24" s="93">
        <v>21001152002</v>
      </c>
      <c r="E24" s="91" t="s">
        <v>53</v>
      </c>
      <c r="F24" s="51" t="s">
        <v>32</v>
      </c>
      <c r="G24" s="51" t="s">
        <v>36</v>
      </c>
      <c r="H24" s="52">
        <v>2</v>
      </c>
      <c r="I24" s="53">
        <v>52</v>
      </c>
      <c r="J24" s="53"/>
      <c r="K24" s="53">
        <v>29</v>
      </c>
      <c r="L24" s="54">
        <f t="shared" si="1"/>
        <v>81</v>
      </c>
      <c r="M24" s="14">
        <f>+'15.06.2020'!M23*'01.07.2021'!$A$9</f>
        <v>32.345599999999997</v>
      </c>
      <c r="N24" s="102">
        <f t="shared" si="0"/>
        <v>64.691199999999995</v>
      </c>
      <c r="O24" s="20">
        <v>0</v>
      </c>
      <c r="Q24" s="110">
        <f>+M24/2</f>
        <v>16.172799999999999</v>
      </c>
    </row>
    <row r="25" spans="1:17" x14ac:dyDescent="0.25">
      <c r="A25" s="45">
        <v>12</v>
      </c>
      <c r="B25" s="46">
        <v>76111604</v>
      </c>
      <c r="C25" s="91" t="s">
        <v>51</v>
      </c>
      <c r="D25" s="93">
        <v>21001152004</v>
      </c>
      <c r="E25" s="91" t="s">
        <v>53</v>
      </c>
      <c r="F25" s="51" t="s">
        <v>32</v>
      </c>
      <c r="G25" s="51" t="s">
        <v>37</v>
      </c>
      <c r="H25" s="52">
        <v>1</v>
      </c>
      <c r="I25" s="53">
        <v>10</v>
      </c>
      <c r="J25" s="53"/>
      <c r="K25" s="53">
        <v>4</v>
      </c>
      <c r="L25" s="54">
        <f t="shared" si="1"/>
        <v>14</v>
      </c>
      <c r="M25" s="14">
        <f>+'15.06.2020'!M24*'01.07.2021'!$A$9</f>
        <v>40.431999999999995</v>
      </c>
      <c r="N25" s="102">
        <f t="shared" si="0"/>
        <v>40.431999999999995</v>
      </c>
      <c r="O25" s="20">
        <v>0</v>
      </c>
      <c r="Q25" s="110">
        <f>+M25/4</f>
        <v>10.107999999999999</v>
      </c>
    </row>
    <row r="26" spans="1:17" x14ac:dyDescent="0.25">
      <c r="A26" s="45">
        <v>13</v>
      </c>
      <c r="B26" s="46">
        <v>76111604</v>
      </c>
      <c r="C26" s="91" t="s">
        <v>51</v>
      </c>
      <c r="D26" s="93">
        <v>21001502501</v>
      </c>
      <c r="E26" s="91" t="s">
        <v>53</v>
      </c>
      <c r="F26" s="51" t="s">
        <v>13</v>
      </c>
      <c r="G26" s="51" t="s">
        <v>35</v>
      </c>
      <c r="H26" s="52">
        <v>4</v>
      </c>
      <c r="I26" s="53">
        <v>51</v>
      </c>
      <c r="J26" s="53"/>
      <c r="K26" s="53"/>
      <c r="L26" s="54">
        <f t="shared" si="1"/>
        <v>51</v>
      </c>
      <c r="M26" s="14">
        <f>+'15.06.2020'!M25*'01.07.2021'!$A$9</f>
        <v>33.356400000000001</v>
      </c>
      <c r="N26" s="102">
        <f t="shared" si="0"/>
        <v>133.4256</v>
      </c>
      <c r="O26" s="20">
        <v>0</v>
      </c>
      <c r="Q26" s="110">
        <f>+M26</f>
        <v>33.356400000000001</v>
      </c>
    </row>
    <row r="27" spans="1:17" x14ac:dyDescent="0.25">
      <c r="A27" s="45">
        <v>14</v>
      </c>
      <c r="B27" s="46">
        <v>76111604</v>
      </c>
      <c r="C27" s="91" t="s">
        <v>51</v>
      </c>
      <c r="D27" s="93">
        <v>21001502502</v>
      </c>
      <c r="E27" s="91" t="s">
        <v>53</v>
      </c>
      <c r="F27" s="51" t="s">
        <v>13</v>
      </c>
      <c r="G27" s="51" t="s">
        <v>36</v>
      </c>
      <c r="H27" s="52">
        <v>2</v>
      </c>
      <c r="I27" s="53">
        <v>66</v>
      </c>
      <c r="J27" s="53"/>
      <c r="K27" s="53">
        <v>7</v>
      </c>
      <c r="L27" s="54">
        <f t="shared" si="1"/>
        <v>73</v>
      </c>
      <c r="M27" s="14">
        <f>+'15.06.2020'!M26*'01.07.2021'!$A$9</f>
        <v>40.431999999999995</v>
      </c>
      <c r="N27" s="102">
        <f t="shared" si="0"/>
        <v>80.86399999999999</v>
      </c>
      <c r="O27" s="20">
        <v>0</v>
      </c>
      <c r="Q27" s="110">
        <f>+M27/2</f>
        <v>20.215999999999998</v>
      </c>
    </row>
    <row r="28" spans="1:17" ht="15.75" thickBot="1" x14ac:dyDescent="0.3">
      <c r="A28" s="45">
        <v>15</v>
      </c>
      <c r="B28" s="46">
        <v>76111604</v>
      </c>
      <c r="C28" s="91" t="s">
        <v>51</v>
      </c>
      <c r="D28" s="93">
        <v>21001502504</v>
      </c>
      <c r="E28" s="91" t="s">
        <v>53</v>
      </c>
      <c r="F28" s="51" t="s">
        <v>13</v>
      </c>
      <c r="G28" s="51" t="s">
        <v>37</v>
      </c>
      <c r="H28" s="52">
        <v>1</v>
      </c>
      <c r="I28" s="55">
        <v>28</v>
      </c>
      <c r="J28" s="55"/>
      <c r="K28" s="55">
        <v>12</v>
      </c>
      <c r="L28" s="54">
        <f t="shared" si="1"/>
        <v>40</v>
      </c>
      <c r="M28" s="14">
        <f>+'15.06.2020'!M27*'01.07.2021'!$A$9</f>
        <v>45.485999999999997</v>
      </c>
      <c r="N28" s="102">
        <f t="shared" si="0"/>
        <v>45.485999999999997</v>
      </c>
      <c r="O28" s="20">
        <v>0</v>
      </c>
      <c r="Q28" s="110">
        <f>+M28/4</f>
        <v>11.371499999999999</v>
      </c>
    </row>
    <row r="29" spans="1:17" ht="15.75" thickBot="1" x14ac:dyDescent="0.3">
      <c r="A29" s="118" t="s">
        <v>18</v>
      </c>
      <c r="B29" s="119"/>
      <c r="C29" s="120"/>
      <c r="D29" s="120"/>
      <c r="E29" s="120"/>
      <c r="F29" s="120"/>
      <c r="G29" s="121"/>
      <c r="H29" s="4"/>
      <c r="I29" s="5"/>
      <c r="J29" s="5"/>
      <c r="K29" s="5"/>
      <c r="L29" s="5"/>
      <c r="M29" s="5"/>
      <c r="N29" s="103">
        <f>SUM(N14:N28)</f>
        <v>962.07944000000009</v>
      </c>
      <c r="O29" s="9"/>
      <c r="Q29" s="111"/>
    </row>
    <row r="30" spans="1:17" ht="15.75" thickBot="1" x14ac:dyDescent="0.3">
      <c r="A30" s="122" t="s">
        <v>38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85"/>
      <c r="Q30" s="112"/>
    </row>
    <row r="31" spans="1:17" ht="30" x14ac:dyDescent="0.25">
      <c r="A31" s="22" t="s">
        <v>1</v>
      </c>
      <c r="B31" s="23" t="s">
        <v>50</v>
      </c>
      <c r="C31" s="23" t="s">
        <v>30</v>
      </c>
      <c r="D31" s="23" t="s">
        <v>28</v>
      </c>
      <c r="E31" s="23" t="s">
        <v>31</v>
      </c>
      <c r="F31" s="24" t="s">
        <v>10</v>
      </c>
      <c r="G31" s="24" t="s">
        <v>5</v>
      </c>
      <c r="H31" s="25" t="s">
        <v>8</v>
      </c>
      <c r="I31" s="24" t="s">
        <v>2</v>
      </c>
      <c r="J31" s="24" t="s">
        <v>2</v>
      </c>
      <c r="K31" s="24" t="s">
        <v>2</v>
      </c>
      <c r="L31" s="26" t="s">
        <v>2</v>
      </c>
      <c r="M31" s="23" t="s">
        <v>15</v>
      </c>
      <c r="N31" s="26" t="s">
        <v>3</v>
      </c>
      <c r="O31" s="27" t="s">
        <v>26</v>
      </c>
      <c r="Q31" s="106"/>
    </row>
    <row r="32" spans="1:17" x14ac:dyDescent="0.25">
      <c r="A32" s="28"/>
      <c r="B32" s="29"/>
      <c r="C32" s="29"/>
      <c r="D32" s="29"/>
      <c r="E32" s="29"/>
      <c r="F32" s="30"/>
      <c r="G32" s="30"/>
      <c r="H32" s="31"/>
      <c r="I32" s="30" t="s">
        <v>21</v>
      </c>
      <c r="J32" s="30" t="s">
        <v>22</v>
      </c>
      <c r="K32" s="30" t="s">
        <v>23</v>
      </c>
      <c r="L32" s="32" t="s">
        <v>24</v>
      </c>
      <c r="M32" s="29"/>
      <c r="N32" s="33"/>
      <c r="O32" s="34" t="s">
        <v>24</v>
      </c>
      <c r="Q32" s="107"/>
    </row>
    <row r="33" spans="1:17" ht="15.75" thickBot="1" x14ac:dyDescent="0.3">
      <c r="A33" s="35"/>
      <c r="B33" s="36"/>
      <c r="C33" s="36"/>
      <c r="D33" s="37" t="s">
        <v>44</v>
      </c>
      <c r="E33" s="36"/>
      <c r="F33" s="38" t="s">
        <v>29</v>
      </c>
      <c r="G33" s="38" t="s">
        <v>9</v>
      </c>
      <c r="H33" s="39" t="s">
        <v>7</v>
      </c>
      <c r="I33" s="38" t="s">
        <v>14</v>
      </c>
      <c r="J33" s="38" t="s">
        <v>14</v>
      </c>
      <c r="K33" s="38" t="s">
        <v>14</v>
      </c>
      <c r="L33" s="40" t="s">
        <v>25</v>
      </c>
      <c r="M33" s="36" t="s">
        <v>16</v>
      </c>
      <c r="N33" s="41" t="s">
        <v>7</v>
      </c>
      <c r="O33" s="42" t="s">
        <v>27</v>
      </c>
      <c r="Q33" s="108"/>
    </row>
    <row r="34" spans="1:17" x14ac:dyDescent="0.25">
      <c r="A34" s="43">
        <v>16</v>
      </c>
      <c r="B34" s="44">
        <v>76111604</v>
      </c>
      <c r="C34" s="10" t="s">
        <v>52</v>
      </c>
      <c r="D34" s="94">
        <v>32185851</v>
      </c>
      <c r="E34" s="10" t="s">
        <v>56</v>
      </c>
      <c r="F34" s="47" t="s">
        <v>4</v>
      </c>
      <c r="G34" s="47" t="s">
        <v>35</v>
      </c>
      <c r="H34" s="48">
        <v>4</v>
      </c>
      <c r="I34" s="49">
        <v>25</v>
      </c>
      <c r="J34" s="49">
        <v>7</v>
      </c>
      <c r="K34" s="49"/>
      <c r="L34" s="50">
        <f>I34+J34+K34</f>
        <v>32</v>
      </c>
      <c r="M34" s="14">
        <f>+'15.06.2020'!M33*'01.07.2021'!$A$9</f>
        <v>13.666015999999999</v>
      </c>
      <c r="N34" s="101">
        <f t="shared" ref="N34:N48" si="2">M34*H34</f>
        <v>54.664063999999996</v>
      </c>
      <c r="O34" s="21">
        <v>0</v>
      </c>
      <c r="Q34" s="113">
        <f>+M34</f>
        <v>13.666015999999999</v>
      </c>
    </row>
    <row r="35" spans="1:17" x14ac:dyDescent="0.25">
      <c r="A35" s="45">
        <v>17</v>
      </c>
      <c r="B35" s="46">
        <v>76111604</v>
      </c>
      <c r="C35" s="11" t="s">
        <v>52</v>
      </c>
      <c r="D35" s="95">
        <v>32185852</v>
      </c>
      <c r="E35" s="10" t="s">
        <v>56</v>
      </c>
      <c r="F35" s="51" t="s">
        <v>4</v>
      </c>
      <c r="G35" s="51" t="s">
        <v>36</v>
      </c>
      <c r="H35" s="52">
        <v>2</v>
      </c>
      <c r="I35" s="53">
        <v>2</v>
      </c>
      <c r="J35" s="53">
        <v>4</v>
      </c>
      <c r="K35" s="53">
        <v>4</v>
      </c>
      <c r="L35" s="54">
        <f>I35+J35+K35</f>
        <v>10</v>
      </c>
      <c r="M35" s="14">
        <f>+'15.06.2020'!M34*'01.07.2021'!$A$9</f>
        <v>16.839928</v>
      </c>
      <c r="N35" s="101">
        <f t="shared" si="2"/>
        <v>33.679856000000001</v>
      </c>
      <c r="O35" s="20">
        <v>0</v>
      </c>
      <c r="Q35" s="110">
        <f>+M35/2</f>
        <v>8.4199640000000002</v>
      </c>
    </row>
    <row r="36" spans="1:17" x14ac:dyDescent="0.25">
      <c r="A36" s="45">
        <v>18</v>
      </c>
      <c r="B36" s="46">
        <v>76111604</v>
      </c>
      <c r="C36" s="11" t="s">
        <v>52</v>
      </c>
      <c r="D36" s="95">
        <v>32185854</v>
      </c>
      <c r="E36" s="10" t="s">
        <v>56</v>
      </c>
      <c r="F36" s="51" t="s">
        <v>4</v>
      </c>
      <c r="G36" s="51" t="s">
        <v>37</v>
      </c>
      <c r="H36" s="52">
        <v>1</v>
      </c>
      <c r="I36" s="53"/>
      <c r="J36" s="53"/>
      <c r="K36" s="53">
        <v>4</v>
      </c>
      <c r="L36" s="54">
        <f t="shared" ref="L36:L48" si="3">I36+J36+K36</f>
        <v>4</v>
      </c>
      <c r="M36" s="14">
        <f>+'15.06.2020'!M35*'01.07.2021'!$A$9</f>
        <v>18.618936000000001</v>
      </c>
      <c r="N36" s="101">
        <f t="shared" si="2"/>
        <v>18.618936000000001</v>
      </c>
      <c r="O36" s="20">
        <v>0</v>
      </c>
      <c r="Q36" s="110">
        <f>+M36/4</f>
        <v>4.6547340000000004</v>
      </c>
    </row>
    <row r="37" spans="1:17" x14ac:dyDescent="0.25">
      <c r="A37" s="45">
        <v>19</v>
      </c>
      <c r="B37" s="46">
        <v>76111604</v>
      </c>
      <c r="C37" s="11" t="s">
        <v>52</v>
      </c>
      <c r="D37" s="95">
        <v>321851501</v>
      </c>
      <c r="E37" s="10" t="s">
        <v>56</v>
      </c>
      <c r="F37" s="51" t="s">
        <v>11</v>
      </c>
      <c r="G37" s="51" t="s">
        <v>35</v>
      </c>
      <c r="H37" s="52">
        <v>4</v>
      </c>
      <c r="I37" s="53">
        <v>89</v>
      </c>
      <c r="J37" s="53">
        <v>61</v>
      </c>
      <c r="K37" s="53"/>
      <c r="L37" s="54">
        <f t="shared" si="3"/>
        <v>150</v>
      </c>
      <c r="M37" s="14">
        <f>+'15.06.2020'!M36*'01.07.2021'!$A$9</f>
        <v>16.172799999999999</v>
      </c>
      <c r="N37" s="101">
        <f t="shared" si="2"/>
        <v>64.691199999999995</v>
      </c>
      <c r="O37" s="20">
        <v>0</v>
      </c>
      <c r="Q37" s="110">
        <f>+M37</f>
        <v>16.172799999999999</v>
      </c>
    </row>
    <row r="38" spans="1:17" x14ac:dyDescent="0.25">
      <c r="A38" s="45">
        <v>20</v>
      </c>
      <c r="B38" s="46">
        <v>76111604</v>
      </c>
      <c r="C38" s="11" t="s">
        <v>52</v>
      </c>
      <c r="D38" s="95">
        <v>321851502</v>
      </c>
      <c r="E38" s="10" t="s">
        <v>56</v>
      </c>
      <c r="F38" s="51" t="s">
        <v>11</v>
      </c>
      <c r="G38" s="51" t="s">
        <v>36</v>
      </c>
      <c r="H38" s="52">
        <v>2</v>
      </c>
      <c r="I38" s="53">
        <v>56</v>
      </c>
      <c r="J38" s="53">
        <v>35</v>
      </c>
      <c r="K38" s="53">
        <v>9</v>
      </c>
      <c r="L38" s="54">
        <f t="shared" si="3"/>
        <v>100</v>
      </c>
      <c r="M38" s="14">
        <f>+'15.06.2020'!M37*'01.07.2021'!$A$9</f>
        <v>20.650644</v>
      </c>
      <c r="N38" s="101">
        <f t="shared" si="2"/>
        <v>41.301288</v>
      </c>
      <c r="O38" s="20">
        <v>0</v>
      </c>
      <c r="Q38" s="110">
        <f>+M38/2</f>
        <v>10.325322</v>
      </c>
    </row>
    <row r="39" spans="1:17" x14ac:dyDescent="0.25">
      <c r="A39" s="45">
        <v>21</v>
      </c>
      <c r="B39" s="46">
        <v>76111604</v>
      </c>
      <c r="C39" s="11" t="s">
        <v>52</v>
      </c>
      <c r="D39" s="95">
        <v>321851504</v>
      </c>
      <c r="E39" s="10" t="s">
        <v>56</v>
      </c>
      <c r="F39" s="51" t="s">
        <v>11</v>
      </c>
      <c r="G39" s="51" t="s">
        <v>37</v>
      </c>
      <c r="H39" s="52">
        <v>1</v>
      </c>
      <c r="I39" s="53">
        <v>2</v>
      </c>
      <c r="J39" s="53">
        <v>29</v>
      </c>
      <c r="K39" s="53">
        <v>13</v>
      </c>
      <c r="L39" s="54">
        <f t="shared" si="3"/>
        <v>44</v>
      </c>
      <c r="M39" s="14">
        <f>+'15.06.2020'!M38*'01.07.2021'!$A$9</f>
        <v>24.208659999999998</v>
      </c>
      <c r="N39" s="101">
        <f t="shared" si="2"/>
        <v>24.208659999999998</v>
      </c>
      <c r="O39" s="20">
        <v>0</v>
      </c>
      <c r="Q39" s="110">
        <f>+M39/4</f>
        <v>6.0521649999999996</v>
      </c>
    </row>
    <row r="40" spans="1:17" x14ac:dyDescent="0.25">
      <c r="A40" s="45">
        <v>22</v>
      </c>
      <c r="B40" s="46">
        <v>76111604</v>
      </c>
      <c r="C40" s="11" t="s">
        <v>52</v>
      </c>
      <c r="D40" s="95">
        <v>321853001</v>
      </c>
      <c r="E40" s="10" t="s">
        <v>56</v>
      </c>
      <c r="F40" s="51" t="s">
        <v>12</v>
      </c>
      <c r="G40" s="51" t="s">
        <v>35</v>
      </c>
      <c r="H40" s="52">
        <v>4</v>
      </c>
      <c r="I40" s="53">
        <v>32</v>
      </c>
      <c r="J40" s="53">
        <v>20</v>
      </c>
      <c r="K40" s="53"/>
      <c r="L40" s="54">
        <f t="shared" si="3"/>
        <v>52</v>
      </c>
      <c r="M40" s="14">
        <f>+'15.06.2020'!M39*'01.07.2021'!$A$9</f>
        <v>21.226799999999997</v>
      </c>
      <c r="N40" s="101">
        <f t="shared" si="2"/>
        <v>84.907199999999989</v>
      </c>
      <c r="O40" s="20">
        <v>0</v>
      </c>
      <c r="Q40" s="110">
        <f>+M40</f>
        <v>21.226799999999997</v>
      </c>
    </row>
    <row r="41" spans="1:17" x14ac:dyDescent="0.25">
      <c r="A41" s="45">
        <v>23</v>
      </c>
      <c r="B41" s="46">
        <v>76111604</v>
      </c>
      <c r="C41" s="11" t="s">
        <v>52</v>
      </c>
      <c r="D41" s="95">
        <v>321853002</v>
      </c>
      <c r="E41" s="10" t="s">
        <v>56</v>
      </c>
      <c r="F41" s="51" t="s">
        <v>12</v>
      </c>
      <c r="G41" s="51" t="s">
        <v>36</v>
      </c>
      <c r="H41" s="52">
        <v>2</v>
      </c>
      <c r="I41" s="53">
        <v>11</v>
      </c>
      <c r="J41" s="53">
        <v>7</v>
      </c>
      <c r="K41" s="53"/>
      <c r="L41" s="54">
        <f t="shared" si="3"/>
        <v>18</v>
      </c>
      <c r="M41" s="14">
        <f>+'15.06.2020'!M40*'01.07.2021'!$A$9</f>
        <v>27.291599999999999</v>
      </c>
      <c r="N41" s="101">
        <f t="shared" si="2"/>
        <v>54.583199999999998</v>
      </c>
      <c r="O41" s="20">
        <v>0</v>
      </c>
      <c r="Q41" s="110">
        <f>+M41/2</f>
        <v>13.645799999999999</v>
      </c>
    </row>
    <row r="42" spans="1:17" x14ac:dyDescent="0.25">
      <c r="A42" s="45">
        <v>24</v>
      </c>
      <c r="B42" s="46">
        <v>76111604</v>
      </c>
      <c r="C42" s="11" t="s">
        <v>52</v>
      </c>
      <c r="D42" s="95">
        <v>321853004</v>
      </c>
      <c r="E42" s="10" t="s">
        <v>56</v>
      </c>
      <c r="F42" s="51" t="s">
        <v>12</v>
      </c>
      <c r="G42" s="51" t="s">
        <v>37</v>
      </c>
      <c r="H42" s="52">
        <v>1</v>
      </c>
      <c r="I42" s="53"/>
      <c r="J42" s="53">
        <v>2</v>
      </c>
      <c r="K42" s="53">
        <v>2</v>
      </c>
      <c r="L42" s="54">
        <f t="shared" si="3"/>
        <v>4</v>
      </c>
      <c r="M42" s="14">
        <f>+'15.06.2020'!M41*'01.07.2021'!$A$9</f>
        <v>32.345599999999997</v>
      </c>
      <c r="N42" s="101">
        <f t="shared" si="2"/>
        <v>32.345599999999997</v>
      </c>
      <c r="O42" s="20">
        <v>0</v>
      </c>
      <c r="Q42" s="110">
        <f>+M42/4</f>
        <v>8.0863999999999994</v>
      </c>
    </row>
    <row r="43" spans="1:17" x14ac:dyDescent="0.25">
      <c r="A43" s="45">
        <v>25</v>
      </c>
      <c r="B43" s="46">
        <v>76111604</v>
      </c>
      <c r="C43" s="11" t="s">
        <v>52</v>
      </c>
      <c r="D43" s="95">
        <v>3211152001</v>
      </c>
      <c r="E43" s="10" t="s">
        <v>56</v>
      </c>
      <c r="F43" s="51" t="s">
        <v>32</v>
      </c>
      <c r="G43" s="51" t="s">
        <v>35</v>
      </c>
      <c r="H43" s="52">
        <v>4</v>
      </c>
      <c r="I43" s="53">
        <v>77</v>
      </c>
      <c r="J43" s="53">
        <v>50</v>
      </c>
      <c r="K43" s="53"/>
      <c r="L43" s="54">
        <f t="shared" si="3"/>
        <v>127</v>
      </c>
      <c r="M43" s="14">
        <f>+'15.06.2020'!M42*'01.07.2021'!$A$9</f>
        <v>21.226799999999997</v>
      </c>
      <c r="N43" s="101">
        <f t="shared" si="2"/>
        <v>84.907199999999989</v>
      </c>
      <c r="O43" s="20">
        <v>0</v>
      </c>
      <c r="Q43" s="110">
        <f>+M43</f>
        <v>21.226799999999997</v>
      </c>
    </row>
    <row r="44" spans="1:17" x14ac:dyDescent="0.25">
      <c r="A44" s="45">
        <v>26</v>
      </c>
      <c r="B44" s="46">
        <v>76111604</v>
      </c>
      <c r="C44" s="11" t="s">
        <v>52</v>
      </c>
      <c r="D44" s="95">
        <v>3211152002</v>
      </c>
      <c r="E44" s="10" t="s">
        <v>56</v>
      </c>
      <c r="F44" s="51" t="s">
        <v>32</v>
      </c>
      <c r="G44" s="51" t="s">
        <v>36</v>
      </c>
      <c r="H44" s="52">
        <v>2</v>
      </c>
      <c r="I44" s="53">
        <v>38</v>
      </c>
      <c r="J44" s="53">
        <v>28</v>
      </c>
      <c r="K44" s="53"/>
      <c r="L44" s="54">
        <f t="shared" si="3"/>
        <v>66</v>
      </c>
      <c r="M44" s="14">
        <f>+'15.06.2020'!M43*'01.07.2021'!$A$9</f>
        <v>27.291599999999999</v>
      </c>
      <c r="N44" s="101">
        <f t="shared" si="2"/>
        <v>54.583199999999998</v>
      </c>
      <c r="O44" s="20">
        <v>0</v>
      </c>
      <c r="Q44" s="110">
        <f>+M44/2</f>
        <v>13.645799999999999</v>
      </c>
    </row>
    <row r="45" spans="1:17" x14ac:dyDescent="0.25">
      <c r="A45" s="45">
        <v>27</v>
      </c>
      <c r="B45" s="46">
        <v>76111604</v>
      </c>
      <c r="C45" s="11" t="s">
        <v>52</v>
      </c>
      <c r="D45" s="95">
        <v>3211152004</v>
      </c>
      <c r="E45" s="10" t="s">
        <v>56</v>
      </c>
      <c r="F45" s="51" t="s">
        <v>32</v>
      </c>
      <c r="G45" s="51" t="s">
        <v>37</v>
      </c>
      <c r="H45" s="52">
        <v>1</v>
      </c>
      <c r="I45" s="53"/>
      <c r="J45" s="53">
        <v>18</v>
      </c>
      <c r="K45" s="53"/>
      <c r="L45" s="54">
        <f t="shared" si="3"/>
        <v>18</v>
      </c>
      <c r="M45" s="14">
        <f>+'15.06.2020'!M44*'01.07.2021'!$A$9</f>
        <v>32.345599999999997</v>
      </c>
      <c r="N45" s="101">
        <f t="shared" si="2"/>
        <v>32.345599999999997</v>
      </c>
      <c r="O45" s="20">
        <v>0</v>
      </c>
      <c r="Q45" s="110">
        <f>+M45/4</f>
        <v>8.0863999999999994</v>
      </c>
    </row>
    <row r="46" spans="1:17" x14ac:dyDescent="0.25">
      <c r="A46" s="45">
        <v>28</v>
      </c>
      <c r="B46" s="46">
        <v>76111604</v>
      </c>
      <c r="C46" s="11" t="s">
        <v>52</v>
      </c>
      <c r="D46" s="95">
        <v>3211502501</v>
      </c>
      <c r="E46" s="10" t="s">
        <v>56</v>
      </c>
      <c r="F46" s="51" t="s">
        <v>13</v>
      </c>
      <c r="G46" s="51" t="s">
        <v>35</v>
      </c>
      <c r="H46" s="52">
        <v>4</v>
      </c>
      <c r="I46" s="53">
        <v>46</v>
      </c>
      <c r="J46" s="53">
        <v>55</v>
      </c>
      <c r="K46" s="53"/>
      <c r="L46" s="54">
        <f t="shared" si="3"/>
        <v>101</v>
      </c>
      <c r="M46" s="14">
        <f>+'15.06.2020'!M45*'01.07.2021'!$A$9</f>
        <v>27.291599999999999</v>
      </c>
      <c r="N46" s="101">
        <f t="shared" si="2"/>
        <v>109.1664</v>
      </c>
      <c r="O46" s="20">
        <v>0</v>
      </c>
      <c r="Q46" s="110">
        <f>+M46</f>
        <v>27.291599999999999</v>
      </c>
    </row>
    <row r="47" spans="1:17" x14ac:dyDescent="0.25">
      <c r="A47" s="45">
        <v>29</v>
      </c>
      <c r="B47" s="46">
        <v>76111604</v>
      </c>
      <c r="C47" s="11" t="s">
        <v>52</v>
      </c>
      <c r="D47" s="95">
        <v>3211502502</v>
      </c>
      <c r="E47" s="10" t="s">
        <v>56</v>
      </c>
      <c r="F47" s="51" t="s">
        <v>13</v>
      </c>
      <c r="G47" s="51" t="s">
        <v>36</v>
      </c>
      <c r="H47" s="52">
        <v>2</v>
      </c>
      <c r="I47" s="53">
        <v>35</v>
      </c>
      <c r="J47" s="53">
        <v>63</v>
      </c>
      <c r="K47" s="53"/>
      <c r="L47" s="54">
        <f t="shared" si="3"/>
        <v>98</v>
      </c>
      <c r="M47" s="14">
        <f>+'15.06.2020'!M46*'01.07.2021'!$A$9</f>
        <v>35.378</v>
      </c>
      <c r="N47" s="101">
        <f t="shared" si="2"/>
        <v>70.756</v>
      </c>
      <c r="O47" s="20">
        <v>0</v>
      </c>
      <c r="Q47" s="110">
        <f>+M47/2</f>
        <v>17.689</v>
      </c>
    </row>
    <row r="48" spans="1:17" ht="15.75" thickBot="1" x14ac:dyDescent="0.3">
      <c r="A48" s="56">
        <v>30</v>
      </c>
      <c r="B48" s="57">
        <v>76111604</v>
      </c>
      <c r="C48" s="12" t="s">
        <v>52</v>
      </c>
      <c r="D48" s="96">
        <v>3211502504</v>
      </c>
      <c r="E48" s="10" t="s">
        <v>56</v>
      </c>
      <c r="F48" s="58" t="s">
        <v>13</v>
      </c>
      <c r="G48" s="58" t="s">
        <v>37</v>
      </c>
      <c r="H48" s="59">
        <v>1</v>
      </c>
      <c r="I48" s="55"/>
      <c r="J48" s="55">
        <v>9</v>
      </c>
      <c r="K48" s="55"/>
      <c r="L48" s="54">
        <f t="shared" si="3"/>
        <v>9</v>
      </c>
      <c r="M48" s="14">
        <f>+'15.06.2020'!M47*'01.07.2021'!$A$9</f>
        <v>40.431999999999995</v>
      </c>
      <c r="N48" s="101">
        <f t="shared" si="2"/>
        <v>40.431999999999995</v>
      </c>
      <c r="O48" s="20">
        <v>0</v>
      </c>
      <c r="Q48" s="110">
        <f>+M48/4</f>
        <v>10.107999999999999</v>
      </c>
    </row>
    <row r="49" spans="1:17" ht="15.75" thickBot="1" x14ac:dyDescent="0.3">
      <c r="A49" s="60" t="s">
        <v>39</v>
      </c>
      <c r="B49" s="61"/>
      <c r="C49" s="61"/>
      <c r="D49" s="61"/>
      <c r="E49" s="61"/>
      <c r="F49" s="61"/>
      <c r="G49" s="61"/>
      <c r="H49" s="6"/>
      <c r="I49" s="7"/>
      <c r="J49" s="7"/>
      <c r="K49" s="7"/>
      <c r="L49" s="7"/>
      <c r="M49" s="7"/>
      <c r="N49" s="104">
        <f>SUM(N34:N48)</f>
        <v>801.19040399999983</v>
      </c>
      <c r="O49" s="9"/>
      <c r="Q49" s="111"/>
    </row>
    <row r="50" spans="1:17" ht="15.75" thickBot="1" x14ac:dyDescent="0.3">
      <c r="A50" s="122" t="s">
        <v>17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85"/>
      <c r="Q50" s="112"/>
    </row>
    <row r="51" spans="1:17" ht="30" x14ac:dyDescent="0.25">
      <c r="A51" s="22" t="s">
        <v>1</v>
      </c>
      <c r="B51" s="23" t="s">
        <v>50</v>
      </c>
      <c r="C51" s="23" t="s">
        <v>30</v>
      </c>
      <c r="D51" s="23" t="s">
        <v>28</v>
      </c>
      <c r="E51" s="62" t="s">
        <v>31</v>
      </c>
      <c r="F51" s="24" t="s">
        <v>10</v>
      </c>
      <c r="G51" s="24" t="s">
        <v>5</v>
      </c>
      <c r="H51" s="25" t="s">
        <v>8</v>
      </c>
      <c r="I51" s="63" t="s">
        <v>2</v>
      </c>
      <c r="J51" s="63" t="s">
        <v>2</v>
      </c>
      <c r="K51" s="63" t="s">
        <v>2</v>
      </c>
      <c r="L51" s="64" t="s">
        <v>2</v>
      </c>
      <c r="M51" s="65" t="s">
        <v>15</v>
      </c>
      <c r="N51" s="66" t="s">
        <v>3</v>
      </c>
      <c r="O51" s="27" t="s">
        <v>26</v>
      </c>
      <c r="Q51" s="106"/>
    </row>
    <row r="52" spans="1:17" x14ac:dyDescent="0.25">
      <c r="A52" s="28"/>
      <c r="B52" s="29"/>
      <c r="C52" s="29"/>
      <c r="D52" s="29"/>
      <c r="E52" s="62"/>
      <c r="F52" s="30"/>
      <c r="G52" s="30"/>
      <c r="H52" s="31"/>
      <c r="I52" s="67" t="s">
        <v>21</v>
      </c>
      <c r="J52" s="67" t="s">
        <v>22</v>
      </c>
      <c r="K52" s="67" t="s">
        <v>23</v>
      </c>
      <c r="L52" s="68" t="s">
        <v>24</v>
      </c>
      <c r="M52" s="29"/>
      <c r="N52" s="33"/>
      <c r="O52" s="69" t="s">
        <v>24</v>
      </c>
      <c r="Q52" s="114"/>
    </row>
    <row r="53" spans="1:17" ht="15.75" thickBot="1" x14ac:dyDescent="0.3">
      <c r="A53" s="35"/>
      <c r="B53" s="36"/>
      <c r="C53" s="36"/>
      <c r="D53" s="37" t="s">
        <v>44</v>
      </c>
      <c r="E53" s="70"/>
      <c r="F53" s="38" t="s">
        <v>29</v>
      </c>
      <c r="G53" s="38" t="s">
        <v>9</v>
      </c>
      <c r="H53" s="39" t="s">
        <v>7</v>
      </c>
      <c r="I53" s="71" t="s">
        <v>14</v>
      </c>
      <c r="J53" s="71" t="s">
        <v>14</v>
      </c>
      <c r="K53" s="71" t="s">
        <v>14</v>
      </c>
      <c r="L53" s="72" t="s">
        <v>25</v>
      </c>
      <c r="M53" s="36" t="s">
        <v>16</v>
      </c>
      <c r="N53" s="41" t="s">
        <v>7</v>
      </c>
      <c r="O53" s="42" t="s">
        <v>27</v>
      </c>
      <c r="Q53" s="108"/>
    </row>
    <row r="54" spans="1:17" x14ac:dyDescent="0.25">
      <c r="A54" s="45">
        <v>31</v>
      </c>
      <c r="B54" s="46">
        <v>76111604</v>
      </c>
      <c r="C54" s="73" t="s">
        <v>42</v>
      </c>
      <c r="D54" s="99">
        <v>12012851501</v>
      </c>
      <c r="E54" s="75" t="s">
        <v>43</v>
      </c>
      <c r="F54" s="51" t="s">
        <v>11</v>
      </c>
      <c r="G54" s="51" t="s">
        <v>35</v>
      </c>
      <c r="H54" s="52">
        <v>4</v>
      </c>
      <c r="I54" s="49">
        <v>15</v>
      </c>
      <c r="J54" s="49"/>
      <c r="K54" s="49"/>
      <c r="L54" s="50">
        <f>I54+J54+K54</f>
        <v>15</v>
      </c>
      <c r="M54" s="17">
        <f>+'15.06.2020'!M53*'01.07.2021'!$B$8</f>
        <v>18.359999999999996</v>
      </c>
      <c r="N54" s="101">
        <f t="shared" ref="N54:N62" si="4">M54*H54</f>
        <v>73.439999999999984</v>
      </c>
      <c r="O54" s="20">
        <v>0</v>
      </c>
      <c r="Q54" s="110">
        <f>+M54</f>
        <v>18.359999999999996</v>
      </c>
    </row>
    <row r="55" spans="1:17" x14ac:dyDescent="0.25">
      <c r="A55" s="45">
        <v>32</v>
      </c>
      <c r="B55" s="46">
        <v>76111604</v>
      </c>
      <c r="C55" s="73" t="s">
        <v>42</v>
      </c>
      <c r="D55" s="99">
        <v>12012851502</v>
      </c>
      <c r="E55" s="75" t="s">
        <v>43</v>
      </c>
      <c r="F55" s="51" t="s">
        <v>11</v>
      </c>
      <c r="G55" s="51" t="s">
        <v>36</v>
      </c>
      <c r="H55" s="52">
        <v>2</v>
      </c>
      <c r="I55" s="53">
        <v>3</v>
      </c>
      <c r="J55" s="53"/>
      <c r="K55" s="53"/>
      <c r="L55" s="54">
        <f>I55+J55+K55</f>
        <v>3</v>
      </c>
      <c r="M55" s="17">
        <f>+'15.06.2020'!M54*'01.07.2021'!$B$8</f>
        <v>24.515999999999995</v>
      </c>
      <c r="N55" s="101">
        <f t="shared" si="4"/>
        <v>49.031999999999989</v>
      </c>
      <c r="O55" s="20">
        <v>0</v>
      </c>
      <c r="Q55" s="110">
        <f>+M55/2</f>
        <v>12.257999999999997</v>
      </c>
    </row>
    <row r="56" spans="1:17" x14ac:dyDescent="0.25">
      <c r="A56" s="45">
        <v>33</v>
      </c>
      <c r="B56" s="46">
        <v>76111604</v>
      </c>
      <c r="C56" s="73" t="s">
        <v>42</v>
      </c>
      <c r="D56" s="99">
        <v>12012851504</v>
      </c>
      <c r="E56" s="75" t="s">
        <v>43</v>
      </c>
      <c r="F56" s="51" t="s">
        <v>11</v>
      </c>
      <c r="G56" s="51" t="s">
        <v>37</v>
      </c>
      <c r="H56" s="52">
        <v>1</v>
      </c>
      <c r="I56" s="53">
        <v>2</v>
      </c>
      <c r="J56" s="53"/>
      <c r="K56" s="53"/>
      <c r="L56" s="54">
        <f t="shared" ref="L56:L62" si="5">I56+J56+K56</f>
        <v>2</v>
      </c>
      <c r="M56" s="17">
        <f>+'15.06.2020'!M55*'01.07.2021'!$B$8</f>
        <v>28.738799999999994</v>
      </c>
      <c r="N56" s="101">
        <f t="shared" si="4"/>
        <v>28.738799999999994</v>
      </c>
      <c r="O56" s="20">
        <v>0</v>
      </c>
      <c r="Q56" s="110">
        <f>+M56/4</f>
        <v>7.1846999999999985</v>
      </c>
    </row>
    <row r="57" spans="1:17" x14ac:dyDescent="0.25">
      <c r="A57" s="45">
        <v>34</v>
      </c>
      <c r="B57" s="46">
        <v>76111604</v>
      </c>
      <c r="C57" s="73" t="s">
        <v>42</v>
      </c>
      <c r="D57" s="99">
        <v>120121152001</v>
      </c>
      <c r="E57" s="75" t="s">
        <v>43</v>
      </c>
      <c r="F57" s="51" t="s">
        <v>32</v>
      </c>
      <c r="G57" s="51" t="s">
        <v>35</v>
      </c>
      <c r="H57" s="52">
        <v>4</v>
      </c>
      <c r="I57" s="53">
        <v>3</v>
      </c>
      <c r="J57" s="53"/>
      <c r="K57" s="53"/>
      <c r="L57" s="54">
        <f t="shared" si="5"/>
        <v>3</v>
      </c>
      <c r="M57" s="17">
        <f>+'15.06.2020'!M56*'01.07.2021'!$B$8</f>
        <v>24.483599999999999</v>
      </c>
      <c r="N57" s="101">
        <f t="shared" si="4"/>
        <v>97.934399999999997</v>
      </c>
      <c r="O57" s="20">
        <v>0</v>
      </c>
      <c r="Q57" s="110">
        <f>+M57</f>
        <v>24.483599999999999</v>
      </c>
    </row>
    <row r="58" spans="1:17" x14ac:dyDescent="0.25">
      <c r="A58" s="45">
        <v>35</v>
      </c>
      <c r="B58" s="46">
        <v>76111604</v>
      </c>
      <c r="C58" s="73" t="s">
        <v>42</v>
      </c>
      <c r="D58" s="99">
        <v>120121152002</v>
      </c>
      <c r="E58" s="75" t="s">
        <v>43</v>
      </c>
      <c r="F58" s="51" t="s">
        <v>32</v>
      </c>
      <c r="G58" s="51" t="s">
        <v>36</v>
      </c>
      <c r="H58" s="52">
        <v>2</v>
      </c>
      <c r="I58" s="53">
        <v>8</v>
      </c>
      <c r="J58" s="53"/>
      <c r="K58" s="53"/>
      <c r="L58" s="54">
        <f t="shared" si="5"/>
        <v>8</v>
      </c>
      <c r="M58" s="17">
        <f>+'15.06.2020'!M57*'01.07.2021'!$B$8</f>
        <v>28.079999999999995</v>
      </c>
      <c r="N58" s="101">
        <f t="shared" si="4"/>
        <v>56.159999999999989</v>
      </c>
      <c r="O58" s="20">
        <v>0</v>
      </c>
      <c r="Q58" s="110">
        <f>+M58/2</f>
        <v>14.039999999999997</v>
      </c>
    </row>
    <row r="59" spans="1:17" x14ac:dyDescent="0.25">
      <c r="A59" s="45">
        <v>36</v>
      </c>
      <c r="B59" s="46">
        <v>76111604</v>
      </c>
      <c r="C59" s="73" t="s">
        <v>42</v>
      </c>
      <c r="D59" s="99">
        <v>12012152004</v>
      </c>
      <c r="E59" s="75" t="s">
        <v>43</v>
      </c>
      <c r="F59" s="51" t="s">
        <v>32</v>
      </c>
      <c r="G59" s="51" t="s">
        <v>37</v>
      </c>
      <c r="H59" s="52">
        <v>1</v>
      </c>
      <c r="I59" s="53"/>
      <c r="J59" s="53"/>
      <c r="K59" s="53"/>
      <c r="L59" s="54">
        <f t="shared" si="5"/>
        <v>0</v>
      </c>
      <c r="M59" s="17">
        <f>+'15.06.2020'!M58*'01.07.2021'!$B$8</f>
        <v>32.4</v>
      </c>
      <c r="N59" s="101">
        <f t="shared" si="4"/>
        <v>32.4</v>
      </c>
      <c r="O59" s="20">
        <v>0</v>
      </c>
      <c r="Q59" s="110">
        <f>+M59/4</f>
        <v>8.1</v>
      </c>
    </row>
    <row r="60" spans="1:17" x14ac:dyDescent="0.25">
      <c r="A60" s="45">
        <v>37</v>
      </c>
      <c r="B60" s="46">
        <v>76111604</v>
      </c>
      <c r="C60" s="73" t="s">
        <v>42</v>
      </c>
      <c r="D60" s="99">
        <v>120121502501</v>
      </c>
      <c r="E60" s="75" t="s">
        <v>43</v>
      </c>
      <c r="F60" s="51" t="s">
        <v>13</v>
      </c>
      <c r="G60" s="51" t="s">
        <v>35</v>
      </c>
      <c r="H60" s="52">
        <v>4</v>
      </c>
      <c r="I60" s="53">
        <v>18</v>
      </c>
      <c r="J60" s="53"/>
      <c r="K60" s="53"/>
      <c r="L60" s="54">
        <f t="shared" si="5"/>
        <v>18</v>
      </c>
      <c r="M60" s="17">
        <f>+'15.06.2020'!M59*'01.07.2021'!$B$8</f>
        <v>29.159999999999997</v>
      </c>
      <c r="N60" s="101">
        <f t="shared" si="4"/>
        <v>116.63999999999999</v>
      </c>
      <c r="O60" s="20">
        <v>0</v>
      </c>
      <c r="Q60" s="110">
        <f>+M60</f>
        <v>29.159999999999997</v>
      </c>
    </row>
    <row r="61" spans="1:17" x14ac:dyDescent="0.25">
      <c r="A61" s="45">
        <v>38</v>
      </c>
      <c r="B61" s="46">
        <v>76111604</v>
      </c>
      <c r="C61" s="73" t="s">
        <v>42</v>
      </c>
      <c r="D61" s="99">
        <v>120121502504</v>
      </c>
      <c r="E61" s="75" t="s">
        <v>43</v>
      </c>
      <c r="F61" s="51" t="s">
        <v>13</v>
      </c>
      <c r="G61" s="51" t="s">
        <v>36</v>
      </c>
      <c r="H61" s="52">
        <v>2</v>
      </c>
      <c r="I61" s="53">
        <v>16</v>
      </c>
      <c r="J61" s="53">
        <v>2</v>
      </c>
      <c r="K61" s="53"/>
      <c r="L61" s="54">
        <f t="shared" si="5"/>
        <v>18</v>
      </c>
      <c r="M61" s="17">
        <f>+'15.06.2020'!M60*'01.07.2021'!$B$8</f>
        <v>37.799999999999997</v>
      </c>
      <c r="N61" s="101">
        <f t="shared" si="4"/>
        <v>75.599999999999994</v>
      </c>
      <c r="O61" s="20">
        <v>0</v>
      </c>
      <c r="Q61" s="110">
        <f>+M61/2</f>
        <v>18.899999999999999</v>
      </c>
    </row>
    <row r="62" spans="1:17" ht="15.75" thickBot="1" x14ac:dyDescent="0.3">
      <c r="A62" s="56">
        <v>39</v>
      </c>
      <c r="B62" s="57">
        <v>76111604</v>
      </c>
      <c r="C62" s="74" t="s">
        <v>42</v>
      </c>
      <c r="D62" s="100">
        <v>120121502504</v>
      </c>
      <c r="E62" s="75" t="s">
        <v>43</v>
      </c>
      <c r="F62" s="58" t="s">
        <v>13</v>
      </c>
      <c r="G62" s="58" t="s">
        <v>37</v>
      </c>
      <c r="H62" s="59">
        <v>1</v>
      </c>
      <c r="I62" s="55">
        <v>7</v>
      </c>
      <c r="J62" s="55"/>
      <c r="K62" s="55">
        <v>2</v>
      </c>
      <c r="L62" s="54">
        <f t="shared" si="5"/>
        <v>9</v>
      </c>
      <c r="M62" s="17">
        <f>+'15.06.2020'!M61*'01.07.2021'!$B$8</f>
        <v>43.199999999999996</v>
      </c>
      <c r="N62" s="101">
        <f t="shared" si="4"/>
        <v>43.199999999999996</v>
      </c>
      <c r="O62" s="20">
        <v>0</v>
      </c>
      <c r="Q62" s="110">
        <f>+M62/4</f>
        <v>10.799999999999999</v>
      </c>
    </row>
    <row r="63" spans="1:17" ht="15.75" thickBot="1" x14ac:dyDescent="0.3">
      <c r="A63" s="118" t="s">
        <v>19</v>
      </c>
      <c r="B63" s="119"/>
      <c r="C63" s="120"/>
      <c r="D63" s="120"/>
      <c r="E63" s="120"/>
      <c r="F63" s="120"/>
      <c r="G63" s="121"/>
      <c r="H63" s="2"/>
      <c r="I63" s="2"/>
      <c r="J63" s="2"/>
      <c r="K63" s="2"/>
      <c r="L63" s="2"/>
      <c r="M63" s="5"/>
      <c r="N63" s="103">
        <f>SUM(N54:N62)</f>
        <v>573.14519999999993</v>
      </c>
      <c r="O63" s="9"/>
      <c r="Q63" s="111"/>
    </row>
    <row r="64" spans="1:17" ht="15.75" thickBot="1" x14ac:dyDescent="0.3">
      <c r="A64" s="122" t="s">
        <v>33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85"/>
      <c r="Q64" s="112"/>
    </row>
    <row r="65" spans="1:17" ht="30" x14ac:dyDescent="0.25">
      <c r="A65" s="22" t="s">
        <v>1</v>
      </c>
      <c r="B65" s="23" t="s">
        <v>50</v>
      </c>
      <c r="C65" s="23" t="s">
        <v>30</v>
      </c>
      <c r="D65" s="23" t="s">
        <v>28</v>
      </c>
      <c r="E65" s="62" t="s">
        <v>31</v>
      </c>
      <c r="F65" s="24" t="s">
        <v>10</v>
      </c>
      <c r="G65" s="24" t="s">
        <v>5</v>
      </c>
      <c r="H65" s="76" t="s">
        <v>8</v>
      </c>
      <c r="I65" s="77" t="s">
        <v>2</v>
      </c>
      <c r="J65" s="77" t="s">
        <v>2</v>
      </c>
      <c r="K65" s="77" t="s">
        <v>2</v>
      </c>
      <c r="L65" s="78" t="s">
        <v>2</v>
      </c>
      <c r="M65" s="65" t="s">
        <v>15</v>
      </c>
      <c r="N65" s="66" t="s">
        <v>3</v>
      </c>
      <c r="O65" s="27" t="s">
        <v>26</v>
      </c>
      <c r="Q65" s="106"/>
    </row>
    <row r="66" spans="1:17" x14ac:dyDescent="0.25">
      <c r="A66" s="28"/>
      <c r="B66" s="29"/>
      <c r="C66" s="29"/>
      <c r="D66" s="29"/>
      <c r="E66" s="62"/>
      <c r="F66" s="79"/>
      <c r="G66" s="79"/>
      <c r="H66" s="80"/>
      <c r="I66" s="67" t="s">
        <v>21</v>
      </c>
      <c r="J66" s="67" t="s">
        <v>22</v>
      </c>
      <c r="K66" s="67" t="s">
        <v>23</v>
      </c>
      <c r="L66" s="68" t="s">
        <v>24</v>
      </c>
      <c r="M66" s="29"/>
      <c r="N66" s="33"/>
      <c r="O66" s="69" t="s">
        <v>24</v>
      </c>
      <c r="Q66" s="114"/>
    </row>
    <row r="67" spans="1:17" ht="15.75" thickBot="1" x14ac:dyDescent="0.3">
      <c r="A67" s="35"/>
      <c r="B67" s="36"/>
      <c r="C67" s="36"/>
      <c r="D67" s="37" t="s">
        <v>44</v>
      </c>
      <c r="E67" s="70"/>
      <c r="F67" s="81" t="s">
        <v>29</v>
      </c>
      <c r="G67" s="38" t="s">
        <v>9</v>
      </c>
      <c r="H67" s="82" t="s">
        <v>7</v>
      </c>
      <c r="I67" s="71" t="s">
        <v>14</v>
      </c>
      <c r="J67" s="71" t="s">
        <v>14</v>
      </c>
      <c r="K67" s="71" t="s">
        <v>14</v>
      </c>
      <c r="L67" s="72" t="s">
        <v>25</v>
      </c>
      <c r="M67" s="36" t="s">
        <v>16</v>
      </c>
      <c r="N67" s="41" t="s">
        <v>7</v>
      </c>
      <c r="O67" s="42" t="s">
        <v>27</v>
      </c>
      <c r="Q67" s="108"/>
    </row>
    <row r="68" spans="1:17" x14ac:dyDescent="0.25">
      <c r="A68" s="45">
        <v>40</v>
      </c>
      <c r="B68" s="46">
        <v>76111604</v>
      </c>
      <c r="C68" s="73" t="s">
        <v>41</v>
      </c>
      <c r="D68" s="97">
        <v>11851501</v>
      </c>
      <c r="E68" s="75" t="s">
        <v>43</v>
      </c>
      <c r="F68" s="51" t="s">
        <v>11</v>
      </c>
      <c r="G68" s="51" t="s">
        <v>35</v>
      </c>
      <c r="H68" s="52">
        <v>4</v>
      </c>
      <c r="I68" s="49">
        <v>18</v>
      </c>
      <c r="J68" s="49"/>
      <c r="K68" s="49"/>
      <c r="L68" s="50">
        <f>I68+J68+K68</f>
        <v>18</v>
      </c>
      <c r="M68" s="17">
        <f>+'15.06.2020'!M67*'01.07.2021'!$A$9</f>
        <v>17.183599999999998</v>
      </c>
      <c r="N68" s="101">
        <f t="shared" ref="N68:N76" si="6">M68*H68</f>
        <v>68.734399999999994</v>
      </c>
      <c r="O68" s="20">
        <v>0</v>
      </c>
      <c r="Q68" s="110">
        <f>+M68</f>
        <v>17.183599999999998</v>
      </c>
    </row>
    <row r="69" spans="1:17" x14ac:dyDescent="0.25">
      <c r="A69" s="45">
        <v>41</v>
      </c>
      <c r="B69" s="46">
        <v>76111604</v>
      </c>
      <c r="C69" s="73" t="s">
        <v>41</v>
      </c>
      <c r="D69" s="97">
        <v>11851502</v>
      </c>
      <c r="E69" s="75" t="s">
        <v>43</v>
      </c>
      <c r="F69" s="51" t="s">
        <v>11</v>
      </c>
      <c r="G69" s="51" t="s">
        <v>36</v>
      </c>
      <c r="H69" s="52">
        <v>2</v>
      </c>
      <c r="I69" s="53"/>
      <c r="J69" s="53"/>
      <c r="K69" s="53"/>
      <c r="L69" s="54">
        <f>I69+J69+K69</f>
        <v>0</v>
      </c>
      <c r="M69" s="17">
        <f>+'15.06.2020'!M68*'01.07.2021'!$A$9</f>
        <v>22.945159999999998</v>
      </c>
      <c r="N69" s="101">
        <f t="shared" si="6"/>
        <v>45.890319999999996</v>
      </c>
      <c r="O69" s="20">
        <v>0</v>
      </c>
      <c r="Q69" s="110">
        <f>+M69/2</f>
        <v>11.472579999999999</v>
      </c>
    </row>
    <row r="70" spans="1:17" x14ac:dyDescent="0.25">
      <c r="A70" s="45">
        <v>42</v>
      </c>
      <c r="B70" s="46">
        <v>76111604</v>
      </c>
      <c r="C70" s="73" t="s">
        <v>41</v>
      </c>
      <c r="D70" s="97">
        <v>11851502</v>
      </c>
      <c r="E70" s="75" t="s">
        <v>43</v>
      </c>
      <c r="F70" s="51" t="s">
        <v>11</v>
      </c>
      <c r="G70" s="51" t="s">
        <v>37</v>
      </c>
      <c r="H70" s="52">
        <v>1</v>
      </c>
      <c r="I70" s="53"/>
      <c r="J70" s="53">
        <v>1</v>
      </c>
      <c r="K70" s="53"/>
      <c r="L70" s="54">
        <f t="shared" ref="L70:L76" si="7">I70+J70+K70</f>
        <v>1</v>
      </c>
      <c r="M70" s="17">
        <f>+'15.06.2020'!M69*'01.07.2021'!$A$9</f>
        <v>26.897387999999996</v>
      </c>
      <c r="N70" s="101">
        <f t="shared" si="6"/>
        <v>26.897387999999996</v>
      </c>
      <c r="O70" s="20">
        <v>0</v>
      </c>
      <c r="Q70" s="110">
        <f>+M70/4</f>
        <v>6.724346999999999</v>
      </c>
    </row>
    <row r="71" spans="1:17" x14ac:dyDescent="0.25">
      <c r="A71" s="45">
        <v>43</v>
      </c>
      <c r="B71" s="46">
        <v>76111604</v>
      </c>
      <c r="C71" s="73" t="s">
        <v>41</v>
      </c>
      <c r="D71" s="97">
        <v>111152001</v>
      </c>
      <c r="E71" s="75" t="s">
        <v>43</v>
      </c>
      <c r="F71" s="51" t="s">
        <v>32</v>
      </c>
      <c r="G71" s="51" t="s">
        <v>35</v>
      </c>
      <c r="H71" s="52">
        <v>4</v>
      </c>
      <c r="I71" s="53">
        <v>41</v>
      </c>
      <c r="J71" s="53"/>
      <c r="K71" s="53"/>
      <c r="L71" s="54">
        <f t="shared" si="7"/>
        <v>41</v>
      </c>
      <c r="M71" s="17">
        <f>+'15.06.2020'!M70*'01.07.2021'!$A$9</f>
        <v>22.914836000000001</v>
      </c>
      <c r="N71" s="101">
        <f t="shared" si="6"/>
        <v>91.659344000000004</v>
      </c>
      <c r="O71" s="20">
        <v>0</v>
      </c>
      <c r="Q71" s="110">
        <f>+M71</f>
        <v>22.914836000000001</v>
      </c>
    </row>
    <row r="72" spans="1:17" x14ac:dyDescent="0.25">
      <c r="A72" s="45">
        <v>44</v>
      </c>
      <c r="B72" s="46">
        <v>76111604</v>
      </c>
      <c r="C72" s="73" t="s">
        <v>41</v>
      </c>
      <c r="D72" s="97">
        <v>111152002</v>
      </c>
      <c r="E72" s="75" t="s">
        <v>43</v>
      </c>
      <c r="F72" s="51" t="s">
        <v>32</v>
      </c>
      <c r="G72" s="51" t="s">
        <v>36</v>
      </c>
      <c r="H72" s="52">
        <v>2</v>
      </c>
      <c r="I72" s="53">
        <v>14</v>
      </c>
      <c r="J72" s="53"/>
      <c r="K72" s="53"/>
      <c r="L72" s="54">
        <f t="shared" si="7"/>
        <v>14</v>
      </c>
      <c r="M72" s="17">
        <f>+'15.06.2020'!M71*'01.07.2021'!$A$9</f>
        <v>26.280799999999999</v>
      </c>
      <c r="N72" s="101">
        <f t="shared" si="6"/>
        <v>52.561599999999999</v>
      </c>
      <c r="O72" s="20">
        <v>0</v>
      </c>
      <c r="Q72" s="110">
        <f>+M72/2</f>
        <v>13.1404</v>
      </c>
    </row>
    <row r="73" spans="1:17" x14ac:dyDescent="0.25">
      <c r="A73" s="45">
        <v>45</v>
      </c>
      <c r="B73" s="46">
        <v>76111604</v>
      </c>
      <c r="C73" s="73" t="s">
        <v>41</v>
      </c>
      <c r="D73" s="97">
        <v>111152004</v>
      </c>
      <c r="E73" s="75" t="s">
        <v>43</v>
      </c>
      <c r="F73" s="51" t="s">
        <v>32</v>
      </c>
      <c r="G73" s="51" t="s">
        <v>37</v>
      </c>
      <c r="H73" s="52">
        <v>1</v>
      </c>
      <c r="I73" s="53"/>
      <c r="J73" s="53">
        <v>1</v>
      </c>
      <c r="K73" s="53"/>
      <c r="L73" s="54">
        <f t="shared" si="7"/>
        <v>1</v>
      </c>
      <c r="M73" s="17">
        <f>+'15.06.2020'!M72*'01.07.2021'!$A$9</f>
        <v>30.323999999999998</v>
      </c>
      <c r="N73" s="101">
        <f t="shared" si="6"/>
        <v>30.323999999999998</v>
      </c>
      <c r="O73" s="20">
        <v>0</v>
      </c>
      <c r="Q73" s="110">
        <f>+M73/4</f>
        <v>7.5809999999999995</v>
      </c>
    </row>
    <row r="74" spans="1:17" x14ac:dyDescent="0.25">
      <c r="A74" s="45">
        <v>46</v>
      </c>
      <c r="B74" s="46">
        <v>76111604</v>
      </c>
      <c r="C74" s="73" t="s">
        <v>41</v>
      </c>
      <c r="D74" s="97">
        <v>111502501</v>
      </c>
      <c r="E74" s="75" t="s">
        <v>43</v>
      </c>
      <c r="F74" s="51" t="s">
        <v>13</v>
      </c>
      <c r="G74" s="51" t="s">
        <v>35</v>
      </c>
      <c r="H74" s="52">
        <v>4</v>
      </c>
      <c r="I74" s="53">
        <v>51</v>
      </c>
      <c r="J74" s="53"/>
      <c r="K74" s="53"/>
      <c r="L74" s="54">
        <f t="shared" si="7"/>
        <v>51</v>
      </c>
      <c r="M74" s="17">
        <f>+'15.06.2020'!M73*'01.07.2021'!$A$9</f>
        <v>27.291599999999999</v>
      </c>
      <c r="N74" s="101">
        <f t="shared" si="6"/>
        <v>109.1664</v>
      </c>
      <c r="O74" s="20">
        <v>0</v>
      </c>
      <c r="Q74" s="110">
        <f>+M74</f>
        <v>27.291599999999999</v>
      </c>
    </row>
    <row r="75" spans="1:17" x14ac:dyDescent="0.25">
      <c r="A75" s="45">
        <v>47</v>
      </c>
      <c r="B75" s="46">
        <v>76111604</v>
      </c>
      <c r="C75" s="73" t="s">
        <v>41</v>
      </c>
      <c r="D75" s="97">
        <v>111502502</v>
      </c>
      <c r="E75" s="75" t="s">
        <v>43</v>
      </c>
      <c r="F75" s="51" t="s">
        <v>13</v>
      </c>
      <c r="G75" s="51" t="s">
        <v>36</v>
      </c>
      <c r="H75" s="52">
        <v>2</v>
      </c>
      <c r="I75" s="53">
        <v>2</v>
      </c>
      <c r="J75" s="53"/>
      <c r="K75" s="53"/>
      <c r="L75" s="54">
        <f t="shared" si="7"/>
        <v>2</v>
      </c>
      <c r="M75" s="17">
        <f>+'15.06.2020'!M74*'01.07.2021'!$A$9</f>
        <v>35.378</v>
      </c>
      <c r="N75" s="101">
        <f t="shared" si="6"/>
        <v>70.756</v>
      </c>
      <c r="O75" s="20">
        <v>0</v>
      </c>
      <c r="Q75" s="110">
        <f>+M75/2</f>
        <v>17.689</v>
      </c>
    </row>
    <row r="76" spans="1:17" ht="15.75" thickBot="1" x14ac:dyDescent="0.3">
      <c r="A76" s="56">
        <v>48</v>
      </c>
      <c r="B76" s="57">
        <v>76111604</v>
      </c>
      <c r="C76" s="74" t="s">
        <v>41</v>
      </c>
      <c r="D76" s="98">
        <v>111502504</v>
      </c>
      <c r="E76" s="75" t="s">
        <v>43</v>
      </c>
      <c r="F76" s="58" t="s">
        <v>13</v>
      </c>
      <c r="G76" s="58" t="s">
        <v>37</v>
      </c>
      <c r="H76" s="59">
        <v>1</v>
      </c>
      <c r="I76" s="55">
        <v>11</v>
      </c>
      <c r="J76" s="55">
        <v>3</v>
      </c>
      <c r="K76" s="55"/>
      <c r="L76" s="54">
        <f t="shared" si="7"/>
        <v>14</v>
      </c>
      <c r="M76" s="17">
        <f>+'15.06.2020'!M75*'01.07.2021'!$A$9</f>
        <v>40.431999999999995</v>
      </c>
      <c r="N76" s="101">
        <f t="shared" si="6"/>
        <v>40.431999999999995</v>
      </c>
      <c r="O76" s="20">
        <v>0</v>
      </c>
      <c r="Q76" s="110">
        <f>+M76/4</f>
        <v>10.107999999999999</v>
      </c>
    </row>
    <row r="77" spans="1:17" ht="15.75" thickBot="1" x14ac:dyDescent="0.3">
      <c r="A77" s="118" t="s">
        <v>34</v>
      </c>
      <c r="B77" s="119"/>
      <c r="C77" s="120"/>
      <c r="D77" s="120"/>
      <c r="E77" s="120"/>
      <c r="F77" s="120"/>
      <c r="G77" s="121"/>
      <c r="H77" s="2"/>
      <c r="I77" s="2"/>
      <c r="J77" s="2"/>
      <c r="K77" s="2"/>
      <c r="L77" s="2"/>
      <c r="M77" s="5"/>
      <c r="N77" s="103">
        <f>SUM(N68:N76)</f>
        <v>536.42145200000004</v>
      </c>
      <c r="O77" s="9"/>
      <c r="Q77" s="111"/>
    </row>
    <row r="78" spans="1:17" ht="15.75" thickBot="1" x14ac:dyDescent="0.3">
      <c r="A78" s="122" t="s">
        <v>49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85"/>
      <c r="Q78" s="112"/>
    </row>
    <row r="79" spans="1:17" ht="30" x14ac:dyDescent="0.25">
      <c r="A79" s="22" t="s">
        <v>1</v>
      </c>
      <c r="B79" s="23" t="s">
        <v>50</v>
      </c>
      <c r="C79" s="23" t="s">
        <v>30</v>
      </c>
      <c r="D79" s="23" t="s">
        <v>28</v>
      </c>
      <c r="E79" s="62" t="s">
        <v>31</v>
      </c>
      <c r="F79" s="24" t="s">
        <v>10</v>
      </c>
      <c r="G79" s="24" t="s">
        <v>5</v>
      </c>
      <c r="H79" s="76" t="s">
        <v>8</v>
      </c>
      <c r="I79" s="77" t="s">
        <v>2</v>
      </c>
      <c r="J79" s="77" t="s">
        <v>2</v>
      </c>
      <c r="K79" s="77" t="s">
        <v>2</v>
      </c>
      <c r="L79" s="78" t="s">
        <v>2</v>
      </c>
      <c r="M79" s="65" t="s">
        <v>15</v>
      </c>
      <c r="N79" s="66" t="s">
        <v>3</v>
      </c>
      <c r="O79" s="27" t="s">
        <v>26</v>
      </c>
      <c r="Q79" s="106"/>
    </row>
    <row r="80" spans="1:17" x14ac:dyDescent="0.25">
      <c r="A80" s="28"/>
      <c r="B80" s="29"/>
      <c r="C80" s="29"/>
      <c r="D80" s="29"/>
      <c r="E80" s="62"/>
      <c r="F80" s="30" t="s">
        <v>45</v>
      </c>
      <c r="G80" s="79"/>
      <c r="H80" s="80"/>
      <c r="I80" s="67" t="s">
        <v>21</v>
      </c>
      <c r="J80" s="67" t="s">
        <v>22</v>
      </c>
      <c r="K80" s="67" t="s">
        <v>23</v>
      </c>
      <c r="L80" s="68" t="s">
        <v>24</v>
      </c>
      <c r="M80" s="29"/>
      <c r="N80" s="33"/>
      <c r="O80" s="69" t="s">
        <v>24</v>
      </c>
      <c r="Q80" s="114"/>
    </row>
    <row r="81" spans="1:17" ht="15.75" thickBot="1" x14ac:dyDescent="0.3">
      <c r="A81" s="35"/>
      <c r="B81" s="36"/>
      <c r="C81" s="36"/>
      <c r="D81" s="37" t="s">
        <v>44</v>
      </c>
      <c r="E81" s="70"/>
      <c r="F81" s="81"/>
      <c r="G81" s="38" t="s">
        <v>9</v>
      </c>
      <c r="H81" s="82" t="s">
        <v>7</v>
      </c>
      <c r="I81" s="71" t="s">
        <v>14</v>
      </c>
      <c r="J81" s="71" t="s">
        <v>14</v>
      </c>
      <c r="K81" s="71" t="s">
        <v>14</v>
      </c>
      <c r="L81" s="72" t="s">
        <v>25</v>
      </c>
      <c r="M81" s="36" t="s">
        <v>16</v>
      </c>
      <c r="N81" s="41" t="s">
        <v>7</v>
      </c>
      <c r="O81" s="42" t="s">
        <v>27</v>
      </c>
      <c r="Q81" s="108"/>
    </row>
    <row r="82" spans="1:17" x14ac:dyDescent="0.25">
      <c r="A82" s="45">
        <v>49</v>
      </c>
      <c r="B82" s="46">
        <v>76111604</v>
      </c>
      <c r="C82" s="73" t="s">
        <v>40</v>
      </c>
      <c r="D82" s="97">
        <v>80021</v>
      </c>
      <c r="E82" s="13" t="s">
        <v>54</v>
      </c>
      <c r="F82" s="83" t="s">
        <v>46</v>
      </c>
      <c r="G82" s="51" t="s">
        <v>35</v>
      </c>
      <c r="H82" s="52">
        <v>4</v>
      </c>
      <c r="I82" s="49">
        <v>7</v>
      </c>
      <c r="J82" s="49"/>
      <c r="K82" s="49"/>
      <c r="L82" s="50">
        <f>I82+J82+K82</f>
        <v>7</v>
      </c>
      <c r="M82" s="17">
        <f>+'15.06.2020'!M81*'01.07.2021'!$A$9</f>
        <v>18.194399999999998</v>
      </c>
      <c r="N82" s="101">
        <f t="shared" ref="N82:N87" si="8">M82*H82</f>
        <v>72.777599999999993</v>
      </c>
      <c r="O82" s="20">
        <v>0</v>
      </c>
      <c r="Q82" s="110">
        <f>+M82</f>
        <v>18.194399999999998</v>
      </c>
    </row>
    <row r="83" spans="1:17" x14ac:dyDescent="0.25">
      <c r="A83" s="45">
        <v>50</v>
      </c>
      <c r="B83" s="46">
        <v>76111604</v>
      </c>
      <c r="C83" s="73" t="s">
        <v>40</v>
      </c>
      <c r="D83" s="97">
        <v>80022</v>
      </c>
      <c r="E83" s="13" t="s">
        <v>54</v>
      </c>
      <c r="F83" s="83" t="s">
        <v>46</v>
      </c>
      <c r="G83" s="51" t="s">
        <v>36</v>
      </c>
      <c r="H83" s="52">
        <v>2</v>
      </c>
      <c r="I83" s="53">
        <v>7</v>
      </c>
      <c r="J83" s="53"/>
      <c r="K83" s="53"/>
      <c r="L83" s="54">
        <f>I83+J83+K83</f>
        <v>7</v>
      </c>
      <c r="M83" s="17">
        <f>+'15.06.2020'!M82*'01.07.2021'!$A$9</f>
        <v>19.205199999999998</v>
      </c>
      <c r="N83" s="101">
        <f t="shared" si="8"/>
        <v>38.410399999999996</v>
      </c>
      <c r="O83" s="20">
        <v>0</v>
      </c>
      <c r="Q83" s="110">
        <f>+M83/2</f>
        <v>9.6025999999999989</v>
      </c>
    </row>
    <row r="84" spans="1:17" x14ac:dyDescent="0.25">
      <c r="A84" s="45">
        <v>51</v>
      </c>
      <c r="B84" s="46">
        <v>76111604</v>
      </c>
      <c r="C84" s="73" t="s">
        <v>40</v>
      </c>
      <c r="D84" s="97">
        <v>80024</v>
      </c>
      <c r="E84" s="13" t="s">
        <v>54</v>
      </c>
      <c r="F84" s="83" t="s">
        <v>46</v>
      </c>
      <c r="G84" s="51" t="s">
        <v>37</v>
      </c>
      <c r="H84" s="52">
        <v>1</v>
      </c>
      <c r="I84" s="53">
        <v>6</v>
      </c>
      <c r="J84" s="53"/>
      <c r="K84" s="53"/>
      <c r="L84" s="54">
        <f t="shared" ref="L84:L87" si="9">I84+J84+K84</f>
        <v>6</v>
      </c>
      <c r="M84" s="17">
        <f>+'15.06.2020'!M83*'01.07.2021'!$A$9</f>
        <v>20.215999999999998</v>
      </c>
      <c r="N84" s="101">
        <f t="shared" si="8"/>
        <v>20.215999999999998</v>
      </c>
      <c r="O84" s="20">
        <v>0</v>
      </c>
      <c r="Q84" s="110">
        <f>+M84/4</f>
        <v>5.0539999999999994</v>
      </c>
    </row>
    <row r="85" spans="1:17" x14ac:dyDescent="0.25">
      <c r="A85" s="45">
        <v>52</v>
      </c>
      <c r="B85" s="46">
        <v>76111604</v>
      </c>
      <c r="C85" s="73" t="s">
        <v>40</v>
      </c>
      <c r="D85" s="97">
        <v>80241</v>
      </c>
      <c r="E85" s="13" t="s">
        <v>54</v>
      </c>
      <c r="F85" s="83" t="s">
        <v>47</v>
      </c>
      <c r="G85" s="51" t="s">
        <v>35</v>
      </c>
      <c r="H85" s="52">
        <v>4</v>
      </c>
      <c r="I85" s="53">
        <v>3</v>
      </c>
      <c r="J85" s="53"/>
      <c r="K85" s="53"/>
      <c r="L85" s="54">
        <f t="shared" si="9"/>
        <v>3</v>
      </c>
      <c r="M85" s="17">
        <f>+'15.06.2020'!M84*'01.07.2021'!$A$9</f>
        <v>17.183599999999998</v>
      </c>
      <c r="N85" s="101">
        <f t="shared" si="8"/>
        <v>68.734399999999994</v>
      </c>
      <c r="O85" s="20">
        <v>0</v>
      </c>
      <c r="Q85" s="110">
        <f>+M85</f>
        <v>17.183599999999998</v>
      </c>
    </row>
    <row r="86" spans="1:17" x14ac:dyDescent="0.25">
      <c r="A86" s="45">
        <v>53</v>
      </c>
      <c r="B86" s="46">
        <v>76111604</v>
      </c>
      <c r="C86" s="73" t="s">
        <v>40</v>
      </c>
      <c r="D86" s="97">
        <v>80242</v>
      </c>
      <c r="E86" s="13" t="s">
        <v>54</v>
      </c>
      <c r="F86" s="83" t="s">
        <v>47</v>
      </c>
      <c r="G86" s="51" t="s">
        <v>36</v>
      </c>
      <c r="H86" s="52">
        <v>2</v>
      </c>
      <c r="I86" s="53">
        <v>2</v>
      </c>
      <c r="J86" s="53"/>
      <c r="K86" s="53"/>
      <c r="L86" s="54">
        <f t="shared" si="9"/>
        <v>2</v>
      </c>
      <c r="M86" s="17">
        <f>+'15.06.2020'!M85*'01.07.2021'!$A$9</f>
        <v>18.194399999999998</v>
      </c>
      <c r="N86" s="101">
        <f t="shared" si="8"/>
        <v>36.388799999999996</v>
      </c>
      <c r="O86" s="20">
        <v>0</v>
      </c>
      <c r="Q86" s="110">
        <f>+M86/2</f>
        <v>9.0971999999999991</v>
      </c>
    </row>
    <row r="87" spans="1:17" ht="15.75" thickBot="1" x14ac:dyDescent="0.3">
      <c r="A87" s="45">
        <v>54</v>
      </c>
      <c r="B87" s="46">
        <v>76111604</v>
      </c>
      <c r="C87" s="73" t="s">
        <v>40</v>
      </c>
      <c r="D87" s="97">
        <v>80244</v>
      </c>
      <c r="E87" s="13" t="s">
        <v>54</v>
      </c>
      <c r="F87" s="83" t="s">
        <v>47</v>
      </c>
      <c r="G87" s="51" t="s">
        <v>37</v>
      </c>
      <c r="H87" s="52">
        <v>1</v>
      </c>
      <c r="I87" s="55"/>
      <c r="J87" s="55"/>
      <c r="K87" s="55"/>
      <c r="L87" s="54">
        <f t="shared" si="9"/>
        <v>0</v>
      </c>
      <c r="M87" s="17">
        <f>+'15.06.2020'!M86*'01.07.2021'!$A$9</f>
        <v>19.205199999999998</v>
      </c>
      <c r="N87" s="101">
        <f t="shared" si="8"/>
        <v>19.205199999999998</v>
      </c>
      <c r="O87" s="20">
        <v>0</v>
      </c>
      <c r="Q87" s="110">
        <f>+M87/4</f>
        <v>4.8012999999999995</v>
      </c>
    </row>
    <row r="88" spans="1:17" ht="15.75" thickBot="1" x14ac:dyDescent="0.3">
      <c r="A88" s="118" t="s">
        <v>48</v>
      </c>
      <c r="B88" s="119"/>
      <c r="C88" s="120"/>
      <c r="D88" s="120"/>
      <c r="E88" s="120"/>
      <c r="F88" s="120"/>
      <c r="G88" s="121"/>
      <c r="H88" s="2"/>
      <c r="I88" s="2"/>
      <c r="J88" s="2"/>
      <c r="K88" s="2"/>
      <c r="L88" s="2"/>
      <c r="M88" s="5"/>
      <c r="N88" s="103">
        <f>SUM(N82:N87)</f>
        <v>255.73239999999998</v>
      </c>
      <c r="O88" s="9"/>
      <c r="Q88" s="111"/>
    </row>
    <row r="89" spans="1:17" ht="15.75" thickBot="1" x14ac:dyDescent="0.3">
      <c r="A89" s="86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5"/>
      <c r="Q89" s="112"/>
    </row>
    <row r="90" spans="1:17" ht="15.75" thickBot="1" x14ac:dyDescent="0.3">
      <c r="A90" s="88" t="s">
        <v>20</v>
      </c>
      <c r="B90" s="89"/>
      <c r="C90" s="89"/>
      <c r="D90" s="89"/>
      <c r="E90" s="89"/>
      <c r="F90" s="90"/>
      <c r="G90" s="90"/>
      <c r="H90" s="3"/>
      <c r="I90" s="3"/>
      <c r="J90" s="3"/>
      <c r="K90" s="3"/>
      <c r="L90" s="3"/>
      <c r="M90" s="8"/>
      <c r="N90" s="84">
        <f>N29+N49+N63+N77+N88</f>
        <v>3128.5688959999998</v>
      </c>
      <c r="Q90" s="115"/>
    </row>
  </sheetData>
  <mergeCells count="10">
    <mergeCell ref="A64:N64"/>
    <mergeCell ref="A77:G77"/>
    <mergeCell ref="A78:N78"/>
    <mergeCell ref="A88:G88"/>
    <mergeCell ref="A10:N10"/>
    <mergeCell ref="A29:G29"/>
    <mergeCell ref="A30:N30"/>
    <mergeCell ref="A50:N50"/>
    <mergeCell ref="A63:G63"/>
    <mergeCell ref="A1:Q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09F23AFBF70B4CAB9168C090952F44" ma:contentTypeVersion="11" ma:contentTypeDescription="Opret et nyt dokument." ma:contentTypeScope="" ma:versionID="38052c6817fb4aaa14cb3baa04e7fcb4">
  <xsd:schema xmlns:xsd="http://www.w3.org/2001/XMLSchema" xmlns:xs="http://www.w3.org/2001/XMLSchema" xmlns:p="http://schemas.microsoft.com/office/2006/metadata/properties" xmlns:ns2="860e4719-40a0-40aa-8f63-ca9cf5109d79" xmlns:ns3="04c74bab-a27a-4e64-a056-9be4a3314001" targetNamespace="http://schemas.microsoft.com/office/2006/metadata/properties" ma:root="true" ma:fieldsID="58ebcbb08660b3eac2ee1e2a348d9a37" ns2:_="" ns3:_="">
    <xsd:import namespace="860e4719-40a0-40aa-8f63-ca9cf5109d79"/>
    <xsd:import namespace="04c74bab-a27a-4e64-a056-9be4a3314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e4719-40a0-40aa-8f63-ca9cf5109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74bab-a27a-4e64-a056-9be4a331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1A30D-856F-4A7B-9F24-4434D90C1255}"/>
</file>

<file path=customXml/itemProps2.xml><?xml version="1.0" encoding="utf-8"?>
<ds:datastoreItem xmlns:ds="http://schemas.openxmlformats.org/officeDocument/2006/customXml" ds:itemID="{E8A5DE77-EA75-4ECD-83F0-475B6F6A5527}"/>
</file>

<file path=customXml/itemProps3.xml><?xml version="1.0" encoding="utf-8"?>
<ds:datastoreItem xmlns:ds="http://schemas.openxmlformats.org/officeDocument/2006/customXml" ds:itemID="{57A6AC81-C39C-4E34-9376-24A3B6B0B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15.06.2020</vt:lpstr>
      <vt:lpstr>01.07.2021</vt:lpstr>
    </vt:vector>
  </TitlesOfParts>
  <Company>Hjørring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Windows-bruger</dc:creator>
  <cp:lastModifiedBy>BJERGEGAARD Anne Fogh</cp:lastModifiedBy>
  <cp:lastPrinted>2020-02-12T10:10:16Z</cp:lastPrinted>
  <dcterms:created xsi:type="dcterms:W3CDTF">2019-07-12T11:29:04Z</dcterms:created>
  <dcterms:modified xsi:type="dcterms:W3CDTF">2021-05-20T11:37:11Z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0x010100C809F23AFBF70B4CAB9168C090952F44</vt:lpwstr>
  </property>
</Properties>
</file>